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5" windowHeight="66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<sst xmlns="http://schemas.openxmlformats.org/spreadsheetml/2006/main" count="4295" uniqueCount="1002">
  <si>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</si>
  <si>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</si>
  <si>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</si>
  <si>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</si>
  <si>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</si>
  <si>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</si>
  <si>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</si>
  <si>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</si>
  <si>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</si>
  <si>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</si>
  <si>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</si>
  <si>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</si>
  <si>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</si>
  <si>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</si>
  <si>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</si>
  <si>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</si>
  <si>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</si>
  <si>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</si>
  <si>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</si>
  <si>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</si>
  <si>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</si>
  <si>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</si>
  <si>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</si>
  <si>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</si>
  <si>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</si>
  <si>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</si>
  <si>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</si>
  <si>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</si>
  <si>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</si>
  <si>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</si>
  <si>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</si>
  <si>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</si>
  <si>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</si>
  <si>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</si>
  <si>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</si>
  <si>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</si>
  <si>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</si>
  <si>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</si>
  <si>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</si>
  <si>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</si>
  <si>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</si>
  <si>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</si>
  <si>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</si>
  <si>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</si>
  <si>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</si>
  <si>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</si>
  <si>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</si>
  <si>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</si>
  <si>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</si>
  <si>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</si>
  <si>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</si>
  <si>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</si>
  <si>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</si>
  <si>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</si>
  <si>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</si>
  <si>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</si>
  <si>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</si>
  <si>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</si>
  <si>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</si>
  <si>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</si>
  <si>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</si>
  <si>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</si>
  <si>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</si>
  <si>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</si>
  <si>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</si>
  <si>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</si>
  <si>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</si>
  <si>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</si>
  <si>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</si>
  <si>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</si>
  <si>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</si>
  <si>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</si>
  <si>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</si>
  <si>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</si>
  <si>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</si>
  <si>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</si>
  <si>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</si>
  <si>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</si>
  <si>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</si>
  <si>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</si>
  <si>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</si>
  <si>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</si>
  <si>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</si>
  <si>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</si>
  <si>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</si>
  <si>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</si>
  <si>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</si>
  <si>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</si>
  <si>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</si>
  <si>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</si>
  <si>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</si>
  <si>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</si>
  <si>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</si>
  <si>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</si>
  <si>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</si>
  <si>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</si>
  <si>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</si>
  <si>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</si>
  <si>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</si>
  <si>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</si>
  <si>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</si>
  <si>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</si>
  <si>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</si>
  <si>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</si>
  <si>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</si>
  <si>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</si>
  <si>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</si>
  <si>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</si>
  <si>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</si>
  <si>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</si>
  <si>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</si>
  <si>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</si>
  <si>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</si>
  <si>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</si>
  <si>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</si>
  <si>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</si>
  <si>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</si>
  <si>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</si>
  <si>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</si>
  <si>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</si>
  <si>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</si>
  <si>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</si>
  <si>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</si>
  <si>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</si>
  <si>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</si>
  <si>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</si>
  <si>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</si>
  <si>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</si>
  <si>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</si>
  <si>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</si>
  <si>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</si>
  <si>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</si>
  <si>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</si>
  <si>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</si>
  <si>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</si>
  <si>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</si>
  <si>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</si>
  <si>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</si>
  <si>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</si>
  <si>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</si>
  <si>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</si>
  <si>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</si>
  <si>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</si>
  <si>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</si>
  <si>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</si>
  <si>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</si>
  <si>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</si>
  <si>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</si>
  <si>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</si>
  <si>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</si>
  <si>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</si>
  <si>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</si>
  <si>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</si>
  <si>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</si>
  <si>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</si>
  <si>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</si>
  <si>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</si>
  <si>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</si>
  <si>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</si>
  <si>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</si>
  <si>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</si>
  <si>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</si>
  <si>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</si>
  <si>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</si>
  <si>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</si>
  <si>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</si>
  <si>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</si>
  <si>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</si>
  <si>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</si>
  <si>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</si>
  <si>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</si>
  <si>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</si>
  <si>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</si>
  <si>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</si>
  <si>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</si>
  <si>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</si>
  <si>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</si>
  <si>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</si>
  <si>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</si>
  <si>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</si>
  <si>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</si>
  <si>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</si>
  <si>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</si>
  <si>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</si>
  <si>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</si>
  <si>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</si>
  <si>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</si>
  <si>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</si>
  <si>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</si>
  <si>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</si>
  <si>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</si>
  <si>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</si>
  <si>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</si>
  <si>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</si>
  <si>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</si>
  <si>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</si>
  <si>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</si>
  <si>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</si>
  <si>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</si>
  <si>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</si>
  <si>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</si>
  <si>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</si>
  <si>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</si>
  <si>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</si>
  <si>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</si>
  <si>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</si>
  <si>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</si>
  <si>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</si>
  <si>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</si>
  <si>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</si>
  <si>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</si>
  <si>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</si>
  <si>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</si>
  <si>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</si>
  <si>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</si>
  <si>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</si>
  <si>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</si>
  <si>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</si>
  <si>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</si>
  <si>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</si>
  <si>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</si>
  <si>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</si>
  <si>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</si>
  <si>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</si>
  <si>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</si>
  <si>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</si>
  <si>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</si>
  <si>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</si>
  <si>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</si>
  <si>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</si>
  <si>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</si>
  <si>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</si>
  <si>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</si>
  <si>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</si>
  <si>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</si>
  <si>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</si>
  <si>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</si>
  <si>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</si>
  <si>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</si>
  <si>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</si>
  <si>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</si>
  <si>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</si>
  <si>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</si>
  <si>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</si>
  <si>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</si>
  <si>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</si>
  <si>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</si>
  <si>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</si>
  <si>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</si>
  <si>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</si>
  <si>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</si>
  <si>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</si>
  <si>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</si>
  <si>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</si>
  <si>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</si>
  <si>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</si>
  <si>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</si>
  <si>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</si>
  <si>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</si>
  <si>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</si>
  <si>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</si>
  <si>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</si>
  <si>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</si>
  <si>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</si>
  <si>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</si>
  <si>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</si>
  <si>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</si>
  <si>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</si>
  <si>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</si>
  <si>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</si>
  <si>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</si>
  <si>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</si>
  <si>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</si>
  <si>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</si>
  <si>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</si>
  <si>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</si>
  <si>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</si>
  <si>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</si>
  <si>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</si>
  <si>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</si>
  <si>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</si>
  <si>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</si>
  <si>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</si>
  <si>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</si>
  <si>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</si>
  <si>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</si>
  <si>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</si>
  <si>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</si>
  <si>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</si>
  <si>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</si>
  <si>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</si>
  <si>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</si>
  <si>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</si>
  <si>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</si>
  <si>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</si>
  <si>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</si>
  <si>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</si>
  <si>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</si>
  <si>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</si>
  <si>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</si>
  <si>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</si>
  <si>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</si>
  <si>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</si>
  <si>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</si>
  <si>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</si>
  <si>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</si>
  <si>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</si>
  <si>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</si>
  <si>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</si>
  <si>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</si>
  <si>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</si>
  <si>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</si>
  <si>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</si>
  <si>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</si>
  <si>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</si>
  <si>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</si>
  <si>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</si>
  <si>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</si>
  <si>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</si>
  <si>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</si>
  <si>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</si>
  <si>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</si>
  <si>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</si>
  <si>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</si>
  <si>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</si>
  <si>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</si>
  <si>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</si>
  <si>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</si>
  <si>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</si>
  <si>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</si>
  <si>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</si>
  <si>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</si>
  <si>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</si>
  <si>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</si>
  <si>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</si>
  <si>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</si>
  <si>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</si>
  <si>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</si>
  <si>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</si>
  <si>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</si>
  <si>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</si>
  <si>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</si>
  <si>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</si>
  <si>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</si>
  <si>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</si>
  <si>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</si>
  <si>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</si>
  <si>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</si>
  <si>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</si>
  <si>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</si>
  <si>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</si>
  <si>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</si>
  <si>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</si>
  <si>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</si>
  <si>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</si>
  <si>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</si>
  <si>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</si>
  <si>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</si>
  <si>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</si>
  <si>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</si>
  <si>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</si>
  <si>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</si>
  <si>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</si>
  <si>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</si>
  <si>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</si>
  <si>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</si>
  <si>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</si>
  <si>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</si>
  <si>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</si>
  <si>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</si>
  <si>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</si>
  <si>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</si>
  <si>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</si>
  <si>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</si>
  <si>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</si>
  <si>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</si>
  <si>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</si>
  <si>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</si>
  <si>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</si>
  <si>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</si>
  <si>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</si>
  <si>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</si>
  <si>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</si>
  <si>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</si>
  <si>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</si>
  <si>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</si>
  <si>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</si>
  <si>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</si>
  <si>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</si>
  <si>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</si>
  <si>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</si>
  <si>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</si>
  <si>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</si>
  <si>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</si>
  <si>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</si>
  <si>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</si>
  <si>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</si>
  <si>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</si>
  <si>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</si>
  <si>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</si>
  <si>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</si>
  <si>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</si>
  <si>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</si>
  <si>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</si>
  <si>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</si>
  <si>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</si>
  <si>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</si>
  <si>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</si>
  <si>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</si>
  <si>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</si>
  <si>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</si>
  <si>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</si>
  <si>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</si>
  <si>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</si>
  <si>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</si>
  <si>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</si>
  <si>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</si>
  <si>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</si>
  <si>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</si>
  <si>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</si>
  <si>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</si>
  <si>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</si>
  <si>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</si>
  <si>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</si>
  <si>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</si>
  <si>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</si>
  <si>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</si>
  <si>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</si>
  <si>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</si>
  <si>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</si>
  <si>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</si>
  <si>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</si>
  <si>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</si>
  <si>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</si>
  <si>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</si>
  <si>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</si>
  <si>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</si>
  <si>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</si>
  <si>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</si>
  <si>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</si>
  <si>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</si>
  <si>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</si>
  <si>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</si>
  <si>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</si>
  <si>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</si>
  <si>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</si>
  <si>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</si>
  <si>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</si>
  <si>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</si>
  <si>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</si>
  <si>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</si>
  <si>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</si>
  <si>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</si>
  <si>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</si>
  <si>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</si>
  <si>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</si>
  <si>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</si>
  <si>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</si>
  <si>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</si>
  <si>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</si>
  <si>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</si>
  <si>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</si>
  <si>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</si>
  <si>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</si>
  <si>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</si>
  <si>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</si>
  <si>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</si>
  <si>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</si>
  <si>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</si>
  <si>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</si>
  <si>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</si>
  <si>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</si>
  <si>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</si>
  <si>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</si>
  <si>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</si>
  <si>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</si>
  <si>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</si>
  <si>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</si>
  <si>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</si>
  <si>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</si>
  <si>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</si>
  <si>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</si>
  <si>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</si>
  <si>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</si>
  <si>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</si>
  <si>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</si>
  <si>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</si>
  <si>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</si>
  <si>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</si>
  <si>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</si>
  <si>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</si>
  <si>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</si>
  <si>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</si>
  <si>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</si>
  <si>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</si>
  <si>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</si>
  <si>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</si>
  <si>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</si>
  <si>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</si>
  <si>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</si>
  <si>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</si>
  <si>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</si>
  <si>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</si>
  <si>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</si>
  <si>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</si>
  <si>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</si>
  <si>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</si>
  <si>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</si>
  <si>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</si>
  <si>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</si>
  <si>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</si>
  <si>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</si>
  <si>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</si>
  <si>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</si>
  <si>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</si>
  <si>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</si>
  <si>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</si>
  <si>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</si>
  <si>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</si>
  <si>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</si>
  <si>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</si>
  <si>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</si>
  <si>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</si>
  <si>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</si>
  <si>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</si>
  <si>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</si>
  <si>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</si>
  <si>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</si>
  <si>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</si>
  <si>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</si>
  <si>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</si>
  <si>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</si>
  <si>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</si>
  <si>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</si>
  <si>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</si>
  <si>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</si>
  <si>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</si>
  <si>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</si>
  <si>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</si>
  <si>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</si>
  <si>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</si>
  <si>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</si>
  <si>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</si>
  <si>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</si>
  <si>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</si>
  <si>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</si>
  <si>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</si>
  <si>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</si>
  <si>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</si>
  <si>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</si>
  <si>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</si>
  <si>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</si>
  <si>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</si>
  <si>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</si>
  <si>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</si>
  <si>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</si>
  <si>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</si>
  <si>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</si>
  <si>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</si>
  <si>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</si>
  <si>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</si>
  <si>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</si>
  <si>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</si>
  <si>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</si>
  <si>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</si>
  <si>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</si>
  <si>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</si>
  <si>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</si>
  <si>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</si>
  <si>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</si>
  <si>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</si>
  <si>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</si>
  <si>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</si>
  <si>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</si>
  <si>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</si>
  <si>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</si>
  <si>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</si>
  <si>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</si>
  <si>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</si>
  <si>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</si>
  <si>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</si>
  <si>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</si>
  <si>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</si>
  <si>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</si>
  <si>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</si>
  <si>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</si>
  <si>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</si>
  <si>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</si>
  <si>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</si>
  <si>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</si>
  <si>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</si>
  <si>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</si>
  <si>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</si>
  <si>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</si>
  <si>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</si>
  <si>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</si>
  <si>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</si>
  <si>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</si>
  <si>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</si>
  <si>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</si>
  <si>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</si>
  <si>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</si>
  <si>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</si>
  <si>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</si>
  <si>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</si>
  <si>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</si>
  <si>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</si>
  <si>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</si>
  <si>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</si>
  <si>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</si>
  <si>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</si>
  <si>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</si>
  <si>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</si>
  <si>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</si>
  <si>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</si>
  <si>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</si>
  <si>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</si>
  <si>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</si>
  <si>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</si>
  <si>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</si>
  <si>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</si>
  <si>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</si>
  <si>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</si>
  <si>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</si>
  <si>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</si>
  <si>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</si>
  <si>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</si>
  <si>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</si>
  <si>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</si>
  <si>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</si>
  <si>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</si>
  <si>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</si>
  <si>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</si>
  <si>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</si>
  <si>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</si>
  <si>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</si>
  <si>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</si>
  <si>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</si>
  <si>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</si>
  <si>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</si>
  <si>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</si>
  <si>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</si>
  <si>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</si>
  <si>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</si>
  <si>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</si>
  <si>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</si>
  <si>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</si>
  <si>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</si>
  <si>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</si>
  <si>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</si>
  <si>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</si>
  <si>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</si>
  <si>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</si>
  <si>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</si>
  <si>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</si>
  <si>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</si>
  <si>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</si>
  <si>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</si>
  <si>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</si>
  <si>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</si>
  <si>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</si>
  <si>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</si>
  <si>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</si>
  <si>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</si>
  <si>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</si>
  <si>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</si>
  <si>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</si>
  <si>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</si>
  <si>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</si>
  <si>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</si>
  <si>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</si>
  <si>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</si>
  <si>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</si>
  <si>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</si>
  <si>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</si>
  <si>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</si>
  <si>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</si>
  <si>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</si>
  <si>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</si>
  <si>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</si>
  <si>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</si>
  <si>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</si>
  <si>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</si>
  <si>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</si>
  <si>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</si>
  <si>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</si>
  <si>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</si>
  <si>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</si>
  <si>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</si>
  <si>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</si>
  <si>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</si>
  <si>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</si>
  <si>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</si>
  <si>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</si>
  <si>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</si>
  <si>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</si>
  <si>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</si>
  <si>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</si>
  <si>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</si>
  <si>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</si>
  <si>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</si>
  <si>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</si>
  <si>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</si>
  <si>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</si>
  <si>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</si>
  <si>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</si>
  <si>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</si>
  <si>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</si>
  <si>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</si>
  <si>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</si>
  <si>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</si>
  <si>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</si>
  <si>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</si>
  <si>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</si>
  <si>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</si>
  <si>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</si>
  <si>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</si>
  <si>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</si>
  <si>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</si>
  <si>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</si>
  <si>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</si>
  <si>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</si>
  <si>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</si>
  <si>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</si>
  <si>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</si>
  <si>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</si>
  <si>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</si>
  <si>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</si>
  <si>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</si>
  <si>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</si>
  <si>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</si>
  <si>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</si>
  <si>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</si>
  <si>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</si>
  <si>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</si>
  <si>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</si>
  <si>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</si>
  <si>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</si>
  <si>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</si>
  <si>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</si>
  <si>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</si>
  <si>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</si>
  <si>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</si>
  <si>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</si>
  <si>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</si>
  <si>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</si>
  <si>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</si>
  <si>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</si>
  <si>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</si>
  <si>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</si>
  <si>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</si>
  <si>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</si>
  <si>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</si>
  <si>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</si>
  <si>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</si>
  <si>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</si>
  <si>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</si>
  <si>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</si>
  <si>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</si>
  <si>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</si>
  <si>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</si>
  <si>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</si>
  <si>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</si>
  <si>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</si>
  <si>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</si>
  <si>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</si>
  <si>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</si>
  <si>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</si>
  <si>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</si>
  <si>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</si>
  <si>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</si>
  <si>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</si>
  <si>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</si>
  <si>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</si>
  <si>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</si>
  <si>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</si>
  <si>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</si>
  <si>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</si>
  <si>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</si>
  <si>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</si>
  <si>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</si>
  <si>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</si>
  <si>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</si>
  <si>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</si>
  <si>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</si>
  <si>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</si>
  <si>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</si>
  <si>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</si>
  <si>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</si>
  <si>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</si>
  <si>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</si>
  <si>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</si>
  <si>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</si>
  <si>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</si>
  <si>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</si>
  <si>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</si>
  <si>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</si>
  <si>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</si>
  <si>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</si>
  <si>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</si>
  <si>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</si>
  <si>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</si>
  <si>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</si>
  <si>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</si>
  <si>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</si>
  <si>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</si>
  <si>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</si>
  <si>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</si>
  <si>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</si>
  <si>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</si>
  <si>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</si>
  <si>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</si>
  <si>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</si>
  <si>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</si>
  <si>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</si>
  <si>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</si>
  <si>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</si>
  <si>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</si>
  <si>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</si>
  <si>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</si>
  <si>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</si>
  <si>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</si>
  <si>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</si>
  <si>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</si>
  <si>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</si>
  <si>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</si>
  <si>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</si>
  <si>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</si>
  <si>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</si>
  <si>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</si>
  <si>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</si>
  <si>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</si>
  <si>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</si>
  <si>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</si>
  <si>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</si>
  <si>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</si>
  <si>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</si>
  <si>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</si>
  <si>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</si>
  <si>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</si>
  <si>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</si>
  <si>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</si>
  <si>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</si>
  <si>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</si>
  <si>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</si>
  <si>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</si>
  <si>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</si>
  <si>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</si>
  <si>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</si>
  <si>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</si>
  <si>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</si>
  <si>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</si>
  <si>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</si>
  <si>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</si>
  <si>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</si>
  <si>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</si>
  <si>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</si>
  <si>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</si>
  <si>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</si>
  <si>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</si>
  <si>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</si>
  <si>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</si>
  <si>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</si>
  <si>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</si>
  <si>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</si>
  <si>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</si>
  <si>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</si>
  <si>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</si>
  <si>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</si>
  <si>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</si>
  <si>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</si>
  <si>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</si>
  <si>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</si>
  <si>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</si>
  <si>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</si>
  <si>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</si>
  <si>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</si>
  <si>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</si>
  <si>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</si>
  <si>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</si>
  <si>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</si>
  <si>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</si>
  <si>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</si>
  <si>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</si>
  <si>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</si>
  <si>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</si>
  <si>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</si>
  <si>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</si>
  <si>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</si>
  <si>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</si>
  <si>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</si>
  <si>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</si>
  <si>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</si>
  <si>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</si>
  <si>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</si>
  <si>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</si>
  <si>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</si>
  <si>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</si>
  <si>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</si>
  <si>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</si>
  <si>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</si>
  <si>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</si>
  <si>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</si>
  <si>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</si>
  <si>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</si>
  <si>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</si>
  <si>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</si>
  <si>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</si>
  <si>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</si>
  <si>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</si>
  <si>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</si>
  <si>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</si>
  <si>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</si>
  <si>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</si>
  <si>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</si>
  <si>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</si>
  <si>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</si>
  <si>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</si>
  <si>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</si>
  <si>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</si>
  <si>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</si>
  <si>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</si>
  <si>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</si>
  <si>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</si>
  <si>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</si>
  <si>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</si>
  <si>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</si>
  <si>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</si>
  <si>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</si>
  <si>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</si>
  <si>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</si>
  <si>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</si>
  <si>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</si>
  <si>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</si>
  <si>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</si>
  <si>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</si>
  <si>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</si>
  <si>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</si>
  <si>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</si>
  <si>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</si>
  <si>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</si>
  <si>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</si>
  <si>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</si>
  <si>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</si>
  <si>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</si>
  <si>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</si>
  <si>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</si>
  <si>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</si>
  <si>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</si>
  <si>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</si>
  <si>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</si>
  <si>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</si>
  <si>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</si>
  <si>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</si>
  <si>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</si>
  <si>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</si>
  <si>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</si>
  <si>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</si>
  <si>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</si>
  <si>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</si>
  <si>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</si>
  <si>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</si>
  <si>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</si>
  <si>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</si>
  <si>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</si>
  <si>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</si>
  <si>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</si>
  <si>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</si>
  <si>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</si>
  <si>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</si>
  <si>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</si>
  <si>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</si>
  <si>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</si>
  <si>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</si>
  <si>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</si>
  <si>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</si>
  <si>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</si>
  <si>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</si>
  <si>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</si>
  <si>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</si>
  <si>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</si>
  <si>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</si>
  <si>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</si>
  <si>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</si>
  <si>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</si>
  <si>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</si>
  <si>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</si>
  <si>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</si>
  <si>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</si>
  <si>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</si>
  <si>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</si>
  <si>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</si>
  <si>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</si>
  <si>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</si>
  <si>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</si>
  <si>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</si>
  <si>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>Изпълнителен директор</t>
  </si>
  <si>
    <t>www.x3news.com</t>
  </si>
  <si>
    <t>Главен счетоводител</t>
  </si>
  <si>
    <t>Тодор Тодориев</t>
  </si>
  <si>
    <t>01.01.2021 г.</t>
  </si>
  <si>
    <t>28.04.2021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</si>
</sst>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8" sqref="A18: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28.04.2021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 Кирова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6263</v>
      </c>
      <c r="D6" s="674">
        <f aca="true" t="shared" si="0" ref="D6:D15">C6-E6</f>
        <v>0</v>
      </c>
      <c r="E6" s="673">
        <f>'1-Баланс'!G95</f>
        <v>6263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5829</v>
      </c>
      <c r="D7" s="674">
        <f t="shared" si="0"/>
        <v>4867</v>
      </c>
      <c r="E7" s="673">
        <f>'1-Баланс'!G18</f>
        <v>962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</v>
      </c>
      <c r="D8" s="674">
        <f t="shared" si="0"/>
        <v>0</v>
      </c>
      <c r="E8" s="673">
        <f>ABS('2-Отчет за доходите'!C44)-ABS('2-Отчет за доходите'!G44)</f>
        <v>1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41</v>
      </c>
      <c r="D9" s="674">
        <f t="shared" si="0"/>
        <v>0</v>
      </c>
      <c r="E9" s="673">
        <f>'3-Отчет за паричния поток'!C45</f>
        <v>41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35</v>
      </c>
      <c r="D10" s="674">
        <f t="shared" si="0"/>
        <v>0</v>
      </c>
      <c r="E10" s="673">
        <f>'3-Отчет за паричния поток'!C46</f>
        <v>35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5829</v>
      </c>
      <c r="D11" s="674">
        <f t="shared" si="0"/>
        <v>0</v>
      </c>
      <c r="E11" s="673">
        <f>'4-Отчет за собствения капитал'!L34</f>
        <v>5829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0.009259259259259259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0.00017155601303825698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0.002304147465437788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0.0001596678907871627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1.0093457943925233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1.0698689956331877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0.7467248908296943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0.15283842794759825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0.15283842794759825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0.0178335535006605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0.01724413220501357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0.033974146503148825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0.07445530965860353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0.0692958646016286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0.00017155601303825698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0.09259259259259259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43.4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845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2339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3679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6018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38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116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136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245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6263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3832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3410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4948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-82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-81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5829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169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58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229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106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161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-92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3410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3410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3410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3410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-82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-82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-82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-82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5828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5828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5829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5829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3439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3679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7137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52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3441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3679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7139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52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3441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3679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7139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874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136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33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50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1093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1112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8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9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9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882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136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34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50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1102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1121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882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136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34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50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1102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1121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845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2339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3679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6018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69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47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136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69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47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121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121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15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15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15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42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127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49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45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171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376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42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127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49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45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171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A95" sqref="A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845</v>
      </c>
      <c r="D13" s="197">
        <v>853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7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2</v>
      </c>
      <c r="D17" s="197">
        <v>0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7</v>
      </c>
      <c r="D18" s="197">
        <v>7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2339</v>
      </c>
      <c r="D20" s="598">
        <f>SUM(D12:D19)</f>
        <v>2346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3679</v>
      </c>
      <c r="D21" s="477">
        <v>3679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3832</v>
      </c>
      <c r="H22" s="614">
        <f>SUM(H23:H25)</f>
        <v>3832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3410</v>
      </c>
      <c r="H25" s="196">
        <v>3410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4948</v>
      </c>
      <c r="H26" s="598">
        <f>H20+H21+H22</f>
        <v>4948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-82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-82</v>
      </c>
      <c r="H30" s="196">
        <v>-21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1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-61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-81</v>
      </c>
      <c r="H34" s="598">
        <f>H28+H32+H33</f>
        <v>-82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5829</v>
      </c>
      <c r="H37" s="600">
        <f>H26+H18+H34</f>
        <v>5828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41</v>
      </c>
      <c r="H49" s="196">
        <v>41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41</v>
      </c>
      <c r="H50" s="596">
        <f>SUM(H44:H49)</f>
        <v>41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6018</v>
      </c>
      <c r="D56" s="602">
        <f>D20+D21+D22+D28+D33+D46+D52+D54+D55</f>
        <v>6025</v>
      </c>
      <c r="E56" s="100" t="s">
        <v>850</v>
      </c>
      <c r="F56" s="99" t="s">
        <v>172</v>
      </c>
      <c r="G56" s="599">
        <f>G50+G52+G53+G54+G55</f>
        <v>205</v>
      </c>
      <c r="H56" s="600">
        <f>H50+H52+H53+H54+H55</f>
        <v>205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</v>
      </c>
      <c r="D59" s="196">
        <v>32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169</v>
      </c>
      <c r="H61" s="596">
        <f>SUM(H62:H68)</f>
        <v>152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42</v>
      </c>
      <c r="H62" s="196">
        <v>43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54</v>
      </c>
      <c r="H64" s="196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38</v>
      </c>
      <c r="D65" s="598">
        <f>SUM(D59:D64)</f>
        <v>32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49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116</v>
      </c>
      <c r="D69" s="197">
        <v>125</v>
      </c>
      <c r="E69" s="201" t="s">
        <v>79</v>
      </c>
      <c r="F69" s="93" t="s">
        <v>216</v>
      </c>
      <c r="G69" s="197">
        <v>2</v>
      </c>
      <c r="H69" s="196">
        <v>0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171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0</v>
      </c>
      <c r="D72" s="197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7">
        <v>16</v>
      </c>
      <c r="E75" s="485" t="s">
        <v>160</v>
      </c>
      <c r="F75" s="95" t="s">
        <v>233</v>
      </c>
      <c r="G75" s="478">
        <v>58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136</v>
      </c>
      <c r="D76" s="598">
        <f>SUM(D68:D75)</f>
        <v>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229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</v>
      </c>
      <c r="D89" s="197">
        <v>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</v>
      </c>
      <c r="D92" s="598">
        <f>SUM(D88:D91)</f>
        <v>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245</v>
      </c>
      <c r="D94" s="602">
        <f>D65+D76+D85+D92+D93</f>
        <v>220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6263</v>
      </c>
      <c r="D95" s="604">
        <f>D94+D56</f>
        <v>6245</v>
      </c>
      <c r="E95" s="229" t="s">
        <v>942</v>
      </c>
      <c r="F95" s="489" t="s">
        <v>268</v>
      </c>
      <c r="G95" s="603">
        <f>G37+G40+G56+G79</f>
        <v>6263</v>
      </c>
      <c r="H95" s="604">
        <f>H37+H40+H56+H79</f>
        <v>6245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28.04.2021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7">
      <selection activeCell="E49" sqref="E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</v>
      </c>
      <c r="D12" s="317">
        <v>8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26</v>
      </c>
      <c r="D13" s="317">
        <v>22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9</v>
      </c>
      <c r="D14" s="317">
        <v>9</v>
      </c>
      <c r="E14" s="245" t="s">
        <v>285</v>
      </c>
      <c r="F14" s="240" t="s">
        <v>286</v>
      </c>
      <c r="G14" s="316">
        <v>89</v>
      </c>
      <c r="H14" s="317">
        <v>88</v>
      </c>
    </row>
    <row r="15" spans="1:8" ht="15.75">
      <c r="A15" s="194" t="s">
        <v>287</v>
      </c>
      <c r="B15" s="190" t="s">
        <v>288</v>
      </c>
      <c r="C15" s="316">
        <v>50</v>
      </c>
      <c r="D15" s="317">
        <v>46</v>
      </c>
      <c r="E15" s="245" t="s">
        <v>79</v>
      </c>
      <c r="F15" s="240" t="s">
        <v>289</v>
      </c>
      <c r="G15" s="316">
        <v>19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11</v>
      </c>
      <c r="E16" s="236" t="s">
        <v>52</v>
      </c>
      <c r="F16" s="264" t="s">
        <v>292</v>
      </c>
      <c r="G16" s="628">
        <f>SUM(G12:G15)</f>
        <v>108</v>
      </c>
      <c r="H16" s="629">
        <f>SUM(H12:H15)</f>
        <v>88</v>
      </c>
    </row>
    <row r="17" spans="1:8" ht="31.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0</v>
      </c>
      <c r="D19" s="317">
        <v>1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106</v>
      </c>
      <c r="D22" s="629">
        <f>SUM(D12:D18)+D19</f>
        <v>97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107</v>
      </c>
      <c r="D31" s="635">
        <f>D29+D22</f>
        <v>98</v>
      </c>
      <c r="E31" s="251" t="s">
        <v>824</v>
      </c>
      <c r="F31" s="266" t="s">
        <v>331</v>
      </c>
      <c r="G31" s="253">
        <f>G16+G18+G27</f>
        <v>108</v>
      </c>
      <c r="H31" s="254">
        <f>H16+H18+H27</f>
        <v>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</v>
      </c>
      <c r="D36" s="637">
        <f>D31-D34+D35</f>
        <v>98</v>
      </c>
      <c r="E36" s="262" t="s">
        <v>346</v>
      </c>
      <c r="F36" s="256" t="s">
        <v>347</v>
      </c>
      <c r="G36" s="267">
        <f>G35-G34+G31</f>
        <v>108</v>
      </c>
      <c r="H36" s="268">
        <f>H35-H34+H31</f>
        <v>88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</v>
      </c>
    </row>
    <row r="45" spans="1:8" ht="16.5" thickBot="1">
      <c r="A45" s="270" t="s">
        <v>371</v>
      </c>
      <c r="B45" s="271" t="s">
        <v>372</v>
      </c>
      <c r="C45" s="630">
        <f>C36+C38+C42</f>
        <v>108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108</v>
      </c>
      <c r="H45" s="631">
        <f>H42+H36</f>
        <v>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28.04.2021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E50" sqref="E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161</v>
      </c>
      <c r="D11" s="197">
        <v>602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197">
        <v>-260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-217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</v>
      </c>
      <c r="D15" s="197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42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</v>
      </c>
      <c r="D47" s="298">
        <v>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28.04.2021 г.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5748031496062992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28">
      <selection activeCell="J41" sqref="J4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3410</v>
      </c>
      <c r="I13" s="584">
        <f>'1-Баланс'!H29+'1-Баланс'!H32</f>
        <v>0</v>
      </c>
      <c r="J13" s="584">
        <f>'1-Баланс'!H30+'1-Баланс'!H33</f>
        <v>-82</v>
      </c>
      <c r="K13" s="585"/>
      <c r="L13" s="584">
        <f>SUM(C13:K13)</f>
        <v>5828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3410</v>
      </c>
      <c r="I17" s="653">
        <f t="shared" si="2"/>
        <v>0</v>
      </c>
      <c r="J17" s="653">
        <f t="shared" si="2"/>
        <v>-82</v>
      </c>
      <c r="K17" s="653">
        <f t="shared" si="2"/>
        <v>0</v>
      </c>
      <c r="L17" s="584">
        <f t="shared" si="1"/>
        <v>5828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3410</v>
      </c>
      <c r="I31" s="653">
        <f t="shared" si="6"/>
        <v>1</v>
      </c>
      <c r="J31" s="653">
        <f t="shared" si="6"/>
        <v>-82</v>
      </c>
      <c r="K31" s="653">
        <f t="shared" si="6"/>
        <v>0</v>
      </c>
      <c r="L31" s="584">
        <f t="shared" si="1"/>
        <v>5829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3410</v>
      </c>
      <c r="I34" s="587">
        <f t="shared" si="7"/>
        <v>1</v>
      </c>
      <c r="J34" s="587">
        <f t="shared" si="7"/>
        <v>-82</v>
      </c>
      <c r="K34" s="587">
        <f t="shared" si="7"/>
        <v>0</v>
      </c>
      <c r="L34" s="651">
        <f t="shared" si="1"/>
        <v>5829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28.04.2021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E16" sqref="E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8">
        <v>2</v>
      </c>
      <c r="B13" s="679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8">
        <v>3</v>
      </c>
      <c r="B14" s="679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8">
        <v>4</v>
      </c>
      <c r="B15" s="679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8">
        <v>5</v>
      </c>
      <c r="B16" s="679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8">
        <v>6</v>
      </c>
      <c r="B17" s="679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8">
        <v>7</v>
      </c>
      <c r="B18" s="679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8">
        <v>8</v>
      </c>
      <c r="B19" s="679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8">
        <v>9</v>
      </c>
      <c r="B20" s="679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8">
        <v>10</v>
      </c>
      <c r="B21" s="679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8">
        <v>11</v>
      </c>
      <c r="B22" s="679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8">
        <v>12</v>
      </c>
      <c r="B23" s="679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8">
        <v>13</v>
      </c>
      <c r="B24" s="679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8">
        <v>14</v>
      </c>
      <c r="B25" s="679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8">
        <v>15</v>
      </c>
      <c r="B26" s="679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8">
        <v>2</v>
      </c>
      <c r="B30" s="679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8">
        <v>3</v>
      </c>
      <c r="B31" s="679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8">
        <v>4</v>
      </c>
      <c r="B32" s="679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8">
        <v>5</v>
      </c>
      <c r="B33" s="679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8">
        <v>6</v>
      </c>
      <c r="B34" s="679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8">
        <v>7</v>
      </c>
      <c r="B35" s="679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8">
        <v>8</v>
      </c>
      <c r="B36" s="679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8">
        <v>9</v>
      </c>
      <c r="B37" s="679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8">
        <v>10</v>
      </c>
      <c r="B38" s="679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8">
        <v>11</v>
      </c>
      <c r="B39" s="679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8">
        <v>12</v>
      </c>
      <c r="B40" s="679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8">
        <v>13</v>
      </c>
      <c r="B41" s="679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8">
        <v>14</v>
      </c>
      <c r="B42" s="679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8">
        <v>15</v>
      </c>
      <c r="B43" s="679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8">
        <v>2</v>
      </c>
      <c r="B47" s="679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8">
        <v>3</v>
      </c>
      <c r="B48" s="679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8">
        <v>4</v>
      </c>
      <c r="B49" s="679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8">
        <v>5</v>
      </c>
      <c r="B50" s="679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8">
        <v>6</v>
      </c>
      <c r="B51" s="679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8">
        <v>7</v>
      </c>
      <c r="B52" s="679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8">
        <v>8</v>
      </c>
      <c r="B53" s="679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8">
        <v>9</v>
      </c>
      <c r="B54" s="679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8">
        <v>10</v>
      </c>
      <c r="B55" s="679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8">
        <v>11</v>
      </c>
      <c r="B56" s="679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8">
        <v>12</v>
      </c>
      <c r="B57" s="679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8">
        <v>13</v>
      </c>
      <c r="B58" s="679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8">
        <v>14</v>
      </c>
      <c r="B59" s="679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8">
        <v>15</v>
      </c>
      <c r="B60" s="679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8">
        <v>2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8">
        <v>3</v>
      </c>
      <c r="B65" s="679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8">
        <v>4</v>
      </c>
      <c r="B66" s="679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8">
        <v>5</v>
      </c>
      <c r="B67" s="679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8">
        <v>6</v>
      </c>
      <c r="B68" s="679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8">
        <v>7</v>
      </c>
      <c r="B69" s="679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8">
        <v>8</v>
      </c>
      <c r="B70" s="679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8">
        <v>9</v>
      </c>
      <c r="B71" s="679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8">
        <v>10</v>
      </c>
      <c r="B72" s="679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8">
        <v>11</v>
      </c>
      <c r="B73" s="679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8">
        <v>12</v>
      </c>
      <c r="B74" s="679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8">
        <v>13</v>
      </c>
      <c r="B75" s="679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8">
        <v>14</v>
      </c>
      <c r="B76" s="679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8">
        <v>15</v>
      </c>
      <c r="B77" s="679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8">
        <v>2</v>
      </c>
      <c r="B83" s="679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8">
        <v>3</v>
      </c>
      <c r="B84" s="679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8">
        <v>4</v>
      </c>
      <c r="B85" s="679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8">
        <v>5</v>
      </c>
      <c r="B86" s="679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8">
        <v>6</v>
      </c>
      <c r="B87" s="679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8">
        <v>7</v>
      </c>
      <c r="B88" s="679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8">
        <v>8</v>
      </c>
      <c r="B89" s="679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8">
        <v>9</v>
      </c>
      <c r="B90" s="679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8">
        <v>10</v>
      </c>
      <c r="B91" s="679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8">
        <v>11</v>
      </c>
      <c r="B92" s="679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8">
        <v>12</v>
      </c>
      <c r="B93" s="679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8">
        <v>13</v>
      </c>
      <c r="B94" s="679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8">
        <v>14</v>
      </c>
      <c r="B95" s="679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8">
        <v>15</v>
      </c>
      <c r="B96" s="679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8">
        <v>2</v>
      </c>
      <c r="B100" s="679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8">
        <v>4</v>
      </c>
      <c r="B102" s="679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8">
        <v>5</v>
      </c>
      <c r="B103" s="679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8">
        <v>6</v>
      </c>
      <c r="B104" s="679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8">
        <v>7</v>
      </c>
      <c r="B105" s="679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8">
        <v>8</v>
      </c>
      <c r="B106" s="679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8">
        <v>9</v>
      </c>
      <c r="B107" s="679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8">
        <v>10</v>
      </c>
      <c r="B108" s="679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8">
        <v>11</v>
      </c>
      <c r="B109" s="679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8">
        <v>12</v>
      </c>
      <c r="B110" s="679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8">
        <v>13</v>
      </c>
      <c r="B111" s="679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8">
        <v>14</v>
      </c>
      <c r="B112" s="679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8">
        <v>15</v>
      </c>
      <c r="B113" s="679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8">
        <v>2</v>
      </c>
      <c r="B117" s="679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8">
        <v>4</v>
      </c>
      <c r="B119" s="679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8">
        <v>5</v>
      </c>
      <c r="B120" s="679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8">
        <v>6</v>
      </c>
      <c r="B121" s="679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8">
        <v>7</v>
      </c>
      <c r="B122" s="679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8">
        <v>8</v>
      </c>
      <c r="B123" s="679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8">
        <v>9</v>
      </c>
      <c r="B124" s="679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8">
        <v>10</v>
      </c>
      <c r="B125" s="679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8">
        <v>11</v>
      </c>
      <c r="B126" s="679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8">
        <v>12</v>
      </c>
      <c r="B127" s="679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8">
        <v>13</v>
      </c>
      <c r="B128" s="679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8">
        <v>14</v>
      </c>
      <c r="B129" s="679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8">
        <v>15</v>
      </c>
      <c r="B130" s="679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8">
        <v>2</v>
      </c>
      <c r="B134" s="679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8">
        <v>4</v>
      </c>
      <c r="B136" s="679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8">
        <v>5</v>
      </c>
      <c r="B137" s="679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8">
        <v>6</v>
      </c>
      <c r="B138" s="679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8">
        <v>7</v>
      </c>
      <c r="B139" s="679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8">
        <v>8</v>
      </c>
      <c r="B140" s="679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8">
        <v>9</v>
      </c>
      <c r="B141" s="679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8">
        <v>10</v>
      </c>
      <c r="B142" s="679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8">
        <v>11</v>
      </c>
      <c r="B143" s="679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8">
        <v>12</v>
      </c>
      <c r="B144" s="679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8">
        <v>13</v>
      </c>
      <c r="B145" s="679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8">
        <v>14</v>
      </c>
      <c r="B146" s="679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8">
        <v>15</v>
      </c>
      <c r="B147" s="679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28.04.2021 г.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I41" sqref="I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874</v>
      </c>
      <c r="L12" s="328">
        <v>8</v>
      </c>
      <c r="M12" s="328">
        <v>0</v>
      </c>
      <c r="N12" s="329">
        <f aca="true" t="shared" si="4" ref="N12:N41">K12+L12-M12</f>
        <v>882</v>
      </c>
      <c r="O12" s="328">
        <v>0</v>
      </c>
      <c r="P12" s="328">
        <v>0</v>
      </c>
      <c r="Q12" s="329">
        <f t="shared" si="0"/>
        <v>882</v>
      </c>
      <c r="R12" s="340">
        <f t="shared" si="1"/>
        <v>845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0</v>
      </c>
      <c r="F13" s="328">
        <v>0</v>
      </c>
      <c r="G13" s="329">
        <f t="shared" si="2"/>
        <v>137</v>
      </c>
      <c r="H13" s="328">
        <v>0</v>
      </c>
      <c r="I13" s="328">
        <v>0</v>
      </c>
      <c r="J13" s="329">
        <f t="shared" si="3"/>
        <v>137</v>
      </c>
      <c r="K13" s="328">
        <v>136</v>
      </c>
      <c r="L13" s="328">
        <v>0</v>
      </c>
      <c r="M13" s="328">
        <v>0</v>
      </c>
      <c r="N13" s="329">
        <f t="shared" si="4"/>
        <v>136</v>
      </c>
      <c r="O13" s="328">
        <v>0</v>
      </c>
      <c r="P13" s="328">
        <v>0</v>
      </c>
      <c r="Q13" s="329">
        <f t="shared" si="0"/>
        <v>136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33</v>
      </c>
      <c r="L14" s="328">
        <v>1</v>
      </c>
      <c r="M14" s="328">
        <v>0</v>
      </c>
      <c r="N14" s="329">
        <f t="shared" si="4"/>
        <v>34</v>
      </c>
      <c r="O14" s="328">
        <v>0</v>
      </c>
      <c r="P14" s="328">
        <v>0</v>
      </c>
      <c r="Q14" s="329">
        <f t="shared" si="0"/>
        <v>34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>
        <v>0</v>
      </c>
      <c r="I15" s="328">
        <v>0</v>
      </c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>
        <v>0</v>
      </c>
      <c r="P15" s="328">
        <v>0</v>
      </c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50</v>
      </c>
      <c r="E16" s="328">
        <v>2</v>
      </c>
      <c r="F16" s="328">
        <v>0</v>
      </c>
      <c r="G16" s="329">
        <f t="shared" si="2"/>
        <v>52</v>
      </c>
      <c r="H16" s="328">
        <v>0</v>
      </c>
      <c r="I16" s="328">
        <v>0</v>
      </c>
      <c r="J16" s="329">
        <f t="shared" si="3"/>
        <v>52</v>
      </c>
      <c r="K16" s="328">
        <v>50</v>
      </c>
      <c r="L16" s="328">
        <v>0</v>
      </c>
      <c r="M16" s="328">
        <v>0</v>
      </c>
      <c r="N16" s="329">
        <f t="shared" si="4"/>
        <v>50</v>
      </c>
      <c r="O16" s="328">
        <v>0</v>
      </c>
      <c r="P16" s="328">
        <v>0</v>
      </c>
      <c r="Q16" s="329">
        <f t="shared" si="0"/>
        <v>50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0</v>
      </c>
      <c r="F17" s="328">
        <v>0</v>
      </c>
      <c r="G17" s="329">
        <f t="shared" si="2"/>
        <v>7</v>
      </c>
      <c r="H17" s="328">
        <v>0</v>
      </c>
      <c r="I17" s="328">
        <v>0</v>
      </c>
      <c r="J17" s="329">
        <f t="shared" si="3"/>
        <v>7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700">
        <f>SUM(D11:D18)</f>
        <v>3439</v>
      </c>
      <c r="E19" s="330">
        <f>SUM(E11:E18)</f>
        <v>2</v>
      </c>
      <c r="F19" s="330">
        <f>SUM(F11:F18)</f>
        <v>0</v>
      </c>
      <c r="G19" s="329">
        <f t="shared" si="2"/>
        <v>3441</v>
      </c>
      <c r="H19" s="330">
        <f>SUM(H11:H18)</f>
        <v>0</v>
      </c>
      <c r="I19" s="330">
        <f>SUM(I11:I18)</f>
        <v>0</v>
      </c>
      <c r="J19" s="329">
        <f t="shared" si="3"/>
        <v>3441</v>
      </c>
      <c r="K19" s="700">
        <f>SUM(K11:K18)</f>
        <v>1093</v>
      </c>
      <c r="L19" s="330">
        <f>SUM(L11:L18)</f>
        <v>9</v>
      </c>
      <c r="M19" s="330">
        <f>SUM(M11:M18)</f>
        <v>0</v>
      </c>
      <c r="N19" s="329">
        <f t="shared" si="4"/>
        <v>1102</v>
      </c>
      <c r="O19" s="330">
        <f>SUM(O11:O18)</f>
        <v>0</v>
      </c>
      <c r="P19" s="330">
        <f>SUM(P11:P18)</f>
        <v>0</v>
      </c>
      <c r="Q19" s="329">
        <f t="shared" si="0"/>
        <v>1102</v>
      </c>
      <c r="R19" s="340">
        <f t="shared" si="1"/>
        <v>2339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3679</v>
      </c>
      <c r="E20" s="328">
        <v>0</v>
      </c>
      <c r="F20" s="328">
        <v>0</v>
      </c>
      <c r="G20" s="329">
        <f t="shared" si="2"/>
        <v>3679</v>
      </c>
      <c r="H20" s="328">
        <v>0</v>
      </c>
      <c r="I20" s="328">
        <v>0</v>
      </c>
      <c r="J20" s="329">
        <f t="shared" si="3"/>
        <v>3679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3679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tr">
        <f>pdeReportingDate</f>
        <v>28.04.2021 г.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7137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7139</v>
      </c>
      <c r="H42" s="349">
        <f t="shared" si="11"/>
        <v>0</v>
      </c>
      <c r="I42" s="349">
        <f t="shared" si="11"/>
        <v>0</v>
      </c>
      <c r="J42" s="349">
        <f t="shared" si="11"/>
        <v>7139</v>
      </c>
      <c r="K42" s="349">
        <f t="shared" si="11"/>
        <v>1112</v>
      </c>
      <c r="L42" s="349">
        <f t="shared" si="11"/>
        <v>9</v>
      </c>
      <c r="M42" s="349">
        <f t="shared" si="11"/>
        <v>0</v>
      </c>
      <c r="N42" s="349">
        <f t="shared" si="11"/>
        <v>1121</v>
      </c>
      <c r="O42" s="349">
        <f t="shared" si="11"/>
        <v>0</v>
      </c>
      <c r="P42" s="349">
        <f t="shared" si="11"/>
        <v>0</v>
      </c>
      <c r="Q42" s="349">
        <f t="shared" si="11"/>
        <v>1121</v>
      </c>
      <c r="R42" s="350">
        <f t="shared" si="11"/>
        <v>6018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">
        <v>1001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69</v>
      </c>
      <c r="D30" s="368">
        <v>69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47</v>
      </c>
      <c r="D31" s="368">
        <v>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</v>
      </c>
      <c r="D36" s="368">
        <v>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</v>
      </c>
      <c r="E40" s="369">
        <f>SUM(E41:E44)</f>
        <v>15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</v>
      </c>
      <c r="E44" s="369">
        <f t="shared" si="0"/>
        <v>15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136</v>
      </c>
      <c r="D45" s="438">
        <f>D26+D30+D31+D33+D32+D34+D35+D40</f>
        <v>121</v>
      </c>
      <c r="E45" s="439">
        <f>E26+E30+E31+E33+E32+E34+E35+E40</f>
        <v>15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136</v>
      </c>
      <c r="D46" s="444">
        <f>D45+D23+D21+D11</f>
        <v>121</v>
      </c>
      <c r="E46" s="445">
        <f>E45+E23+E21+E11</f>
        <v>15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41</v>
      </c>
      <c r="D66" s="197">
        <v>0</v>
      </c>
      <c r="E66" s="136">
        <f t="shared" si="1"/>
        <v>41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41</v>
      </c>
      <c r="D68" s="435">
        <f>D54+D58+D63+D64+D65+D66</f>
        <v>0</v>
      </c>
      <c r="E68" s="436">
        <f t="shared" si="1"/>
        <v>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</v>
      </c>
      <c r="D73" s="137">
        <f>SUM(D74:D76)</f>
        <v>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42</v>
      </c>
      <c r="D76" s="197">
        <v>42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127</v>
      </c>
      <c r="D87" s="134">
        <f>SUM(D88:D92)+D96</f>
        <v>127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54</v>
      </c>
      <c r="D89" s="197">
        <v>54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49</v>
      </c>
      <c r="D92" s="138">
        <f>SUM(D93:D95)</f>
        <v>49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45</v>
      </c>
      <c r="D95" s="197">
        <v>45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171</v>
      </c>
      <c r="D98" s="433">
        <f>D87+D82+D77+D73+D97</f>
        <v>171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376</v>
      </c>
      <c r="D99" s="427">
        <f>D98+D70+D68</f>
        <v>171</v>
      </c>
      <c r="E99" s="427">
        <f>E98+E70+E68</f>
        <v>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28.04.2021 г.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tr">
        <f>pdeManager</f>
        <v>Тодор Тодориев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D19" sqref="D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1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39" t="s">
        <v>842</v>
      </c>
    </row>
    <row r="10" spans="1:9" s="112" customFormat="1" ht="24" customHeight="1">
      <c r="A10" s="745"/>
      <c r="B10" s="741"/>
      <c r="C10" s="747"/>
      <c r="D10" s="747"/>
      <c r="E10" s="747"/>
      <c r="F10" s="747"/>
      <c r="G10" s="115" t="s">
        <v>516</v>
      </c>
      <c r="H10" s="115" t="s">
        <v>517</v>
      </c>
      <c r="I10" s="73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28.04.2021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01" t="str">
        <f>pdeManager</f>
        <v>Тодор Тодориев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2021-04-28T16:59:54Z</cp:lastPrinted>
  <dcterms:created xsi:type="dcterms:W3CDTF">2006-09-16T00:00:00Z</dcterms:created>
  <dcterms:modified xsi:type="dcterms:W3CDTF">2021-04-29T10:34:16Z</dcterms:modified>
  <cp:category/>
  <cp:version/>
  <cp:contentType/>
  <cp:contentStatus/>
</cp:coreProperties>
</file>