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activeTab="7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<sst xmlns="http://schemas.openxmlformats.org/spreadsheetml/2006/main" count="1067" uniqueCount="878">
  <si>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</si>
  <si>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</si>
  <si>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</si>
  <si>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</si>
  <si>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</si>
  <si>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</si>
  <si>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</si>
  <si>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</si>
  <si>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</si>
  <si>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</si>
  <si>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</si>
  <si>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</si>
  <si>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</si>
  <si>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</si>
  <si>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</si>
  <si>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</si>
  <si>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</si>
  <si>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</si>
  <si>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</si>
  <si>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</si>
  <si>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</si>
  <si>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</si>
  <si>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</si>
  <si>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</si>
  <si>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</si>
  <si>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</si>
  <si>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</si>
  <si>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</si>
  <si>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</si>
  <si>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</si>
  <si>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</si>
  <si>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</si>
  <si>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</si>
  <si>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</si>
  <si>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</si>
  <si>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</si>
  <si>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</si>
  <si>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</si>
  <si>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</si>
  <si>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</si>
  <si>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</si>
  <si>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</si>
  <si>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</si>
  <si>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</si>
  <si>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</si>
  <si>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</si>
  <si>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</si>
  <si>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</si>
  <si>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</si>
  <si>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</si>
  <si>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</si>
  <si>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</si>
  <si>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</si>
  <si>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</si>
  <si>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</si>
  <si>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</si>
  <si>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</si>
  <si>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</si>
  <si>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</si>
  <si>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</si>
  <si>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</si>
  <si>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</si>
  <si>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</si>
  <si>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</si>
  <si>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</si>
  <si>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</si>
  <si>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</si>
  <si>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</si>
  <si>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</si>
  <si>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</si>
  <si>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</si>
  <si>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</si>
  <si>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</si>
  <si>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</si>
  <si>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</si>
  <si>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</si>
  <si>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</si>
  <si>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</si>
  <si>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</si>
  <si>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</si>
  <si>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</si>
  <si>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</si>
  <si>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</si>
  <si>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</si>
  <si>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</si>
  <si>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</si>
  <si>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</si>
  <si>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</si>
  <si>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</si>
  <si>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</si>
  <si>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</si>
  <si>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</si>
  <si>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</si>
  <si>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</si>
  <si>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</si>
  <si>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</si>
  <si>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</si>
  <si>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</si>
  <si>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</si>
  <si>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</si>
  <si>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</si>
  <si>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</si>
  <si>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</si>
  <si>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</si>
  <si>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</si>
  <si>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</si>
  <si>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</si>
  <si>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</si>
  <si>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</si>
  <si>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</si>
  <si>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</si>
  <si>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</si>
  <si>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</si>
  <si>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</si>
  <si>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</si>
  <si>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</si>
  <si>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</si>
  <si>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</si>
  <si>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</si>
  <si>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</si>
  <si>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</si>
  <si>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</si>
  <si>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</si>
  <si>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</si>
  <si>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</si>
  <si>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</si>
  <si>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</si>
  <si>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</si>
  <si>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</si>
  <si>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</si>
  <si>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</si>
  <si>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</si>
  <si>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</si>
  <si>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</si>
  <si>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</si>
  <si>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</si>
  <si>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</si>
  <si>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</si>
  <si>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</si>
  <si>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</si>
  <si>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</si>
  <si>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</si>
  <si>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</si>
  <si>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</si>
  <si>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</si>
  <si>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</si>
  <si>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</si>
  <si>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</si>
  <si>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</si>
  <si>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</si>
  <si>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</si>
  <si>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</si>
  <si>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</si>
  <si>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</si>
  <si>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</si>
  <si>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</si>
  <si>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</si>
  <si>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</si>
  <si>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</si>
  <si>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</si>
  <si>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</si>
  <si>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</si>
  <si>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</si>
  <si>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</si>
  <si>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</si>
  <si>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</si>
  <si>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</si>
  <si>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</si>
  <si>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</si>
  <si>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</si>
  <si>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</si>
  <si>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</si>
  <si>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</si>
  <si>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</si>
  <si>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</si>
  <si>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</si>
  <si>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</si>
  <si>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</si>
  <si>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</si>
  <si>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</si>
  <si>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</si>
  <si>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</si>
  <si>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</si>
  <si>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</si>
  <si>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</si>
  <si>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</si>
  <si>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</si>
  <si>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</si>
  <si>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</si>
  <si>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</si>
  <si>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</si>
  <si>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</si>
  <si>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</si>
  <si>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</si>
  <si>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</si>
  <si>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</si>
  <si>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</si>
  <si>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</si>
  <si>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</si>
  <si>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</si>
  <si>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</si>
  <si>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</si>
  <si>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</si>
  <si>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</si>
  <si>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</si>
  <si>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</si>
  <si>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</si>
  <si>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</si>
  <si>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</si>
  <si>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</si>
  <si>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</si>
  <si>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</si>
  <si>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</si>
  <si>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</si>
  <si>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</si>
  <si>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</si>
  <si>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</si>
  <si>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</si>
  <si>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</si>
  <si>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</si>
  <si>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</si>
  <si>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</si>
  <si>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</si>
  <si>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</si>
  <si>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</si>
  <si>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</si>
  <si>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</si>
  <si>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</si>
  <si>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</si>
  <si>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</si>
  <si>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</si>
  <si>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</si>
  <si>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</si>
  <si>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</si>
  <si>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</si>
  <si>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</si>
  <si>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</si>
  <si>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</si>
  <si>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</si>
  <si>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</si>
  <si>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</si>
  <si>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</si>
  <si>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</si>
  <si>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</si>
  <si>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</si>
  <si>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</si>
  <si>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</si>
  <si>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</si>
  <si>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</si>
  <si>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</si>
  <si>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</si>
  <si>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</si>
  <si>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</si>
  <si>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</si>
  <si>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</si>
  <si>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</si>
  <si>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</si>
  <si>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</si>
  <si>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</si>
  <si>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</si>
  <si>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</si>
  <si>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</si>
  <si>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</si>
  <si>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</si>
  <si>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</si>
  <si>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</si>
  <si>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</si>
  <si>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</si>
  <si>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</si>
  <si>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</si>
  <si>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</si>
  <si>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</si>
  <si>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</si>
  <si>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</si>
  <si>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</si>
  <si>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</si>
  <si>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</si>
  <si>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</si>
  <si>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</si>
  <si>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</si>
  <si>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</si>
  <si>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</si>
  <si>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</si>
  <si>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</si>
  <si>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</si>
  <si>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</si>
  <si>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</si>
  <si>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</si>
  <si>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</si>
  <si>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</si>
  <si>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</si>
  <si>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</si>
  <si>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</si>
  <si>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</si>
  <si>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</si>
  <si>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</si>
  <si>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</si>
  <si>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</si>
  <si>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</si>
  <si>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</si>
  <si>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</si>
  <si>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</si>
  <si>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</si>
  <si>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</si>
  <si>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</si>
  <si>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</si>
  <si>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</si>
  <si>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</si>
  <si>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</si>
  <si>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</si>
  <si>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</si>
  <si>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</si>
  <si>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</si>
  <si>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</si>
  <si>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</si>
  <si>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</si>
  <si>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</si>
  <si>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</si>
  <si>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</si>
  <si>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</si>
  <si>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</si>
  <si>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</si>
  <si>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</si>
  <si>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</si>
  <si>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</si>
  <si>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</si>
  <si>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</si>
  <si>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</si>
  <si>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</si>
  <si>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</si>
  <si>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</si>
  <si>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</si>
  <si>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</si>
  <si>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</si>
  <si>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</si>
  <si>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</si>
  <si>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</si>
  <si>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</si>
  <si>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</si>
  <si>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</si>
  <si>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</si>
  <si>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</si>
  <si>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</si>
  <si>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</si>
  <si>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</si>
  <si>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</si>
  <si>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</si>
  <si>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</si>
  <si>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</si>
  <si>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</si>
  <si>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</si>
  <si>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</si>
  <si>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</si>
  <si>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</si>
  <si>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</si>
  <si>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</si>
  <si>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</si>
  <si>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</si>
  <si>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</si>
  <si>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</si>
  <si>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</si>
  <si>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</si>
  <si>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</si>
  <si>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</si>
  <si>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</si>
  <si>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</si>
  <si>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</si>
  <si>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</si>
  <si>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</si>
  <si>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</si>
  <si>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</si>
  <si>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</si>
  <si>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</si>
  <si>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</si>
  <si>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</si>
  <si>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</si>
  <si>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</si>
  <si>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</si>
  <si>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</si>
  <si>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</si>
  <si>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</si>
  <si>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</si>
  <si>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</si>
  <si>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</si>
  <si>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</si>
  <si>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</si>
  <si>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</si>
  <si>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</si>
  <si>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</si>
  <si>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</si>
  <si>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</si>
  <si>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</si>
  <si>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</si>
  <si>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</si>
  <si>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</si>
  <si>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</si>
  <si>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</si>
  <si>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</si>
  <si>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</si>
  <si>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</si>
  <si>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</si>
  <si>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</si>
  <si>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</si>
  <si>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</si>
  <si>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</si>
  <si>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</si>
  <si>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</si>
  <si>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</si>
  <si>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</si>
  <si>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</si>
  <si>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</si>
  <si>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</si>
  <si>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</si>
  <si>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</si>
  <si>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</si>
  <si>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</si>
  <si>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</si>
  <si>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</si>
  <si>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</si>
  <si>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</si>
  <si>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</si>
  <si>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</si>
  <si>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</si>
  <si>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</si>
  <si>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</si>
  <si>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</si>
  <si>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</si>
  <si>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</si>
  <si>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</si>
  <si>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</si>
  <si>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</si>
  <si>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</si>
  <si>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</si>
  <si>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</si>
  <si>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</si>
  <si>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</si>
  <si>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</si>
  <si>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</si>
  <si>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</si>
  <si>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</si>
  <si>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</si>
  <si>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</si>
  <si>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</si>
  <si>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</si>
  <si>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</si>
  <si>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</si>
  <si>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</si>
  <si>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</si>
  <si>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</si>
  <si>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</si>
  <si>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</si>
  <si>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</si>
  <si>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</si>
  <si>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</si>
  <si>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</si>
  <si>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</si>
  <si>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</si>
  <si>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</si>
  <si>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</si>
  <si>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</si>
  <si>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</si>
  <si>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</si>
  <si>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</si>
  <si>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</si>
  <si>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</si>
  <si>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</si>
  <si>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</si>
  <si>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</si>
  <si>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</si>
  <si>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</si>
  <si>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</si>
  <si>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</si>
  <si>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</si>
  <si>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</si>
  <si>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</si>
  <si>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</si>
  <si>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</si>
  <si>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</si>
  <si>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</si>
  <si>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</si>
  <si>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</si>
  <si>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</si>
  <si>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</si>
  <si>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</si>
  <si>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</si>
  <si>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</si>
  <si>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</si>
  <si>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</si>
  <si>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</si>
  <si>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</si>
  <si>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</si>
  <si>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</si>
  <si>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</si>
  <si>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</si>
  <si>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</si>
  <si>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</si>
  <si>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</si>
  <si>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</si>
  <si>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</si>
  <si>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</si>
  <si>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</si>
  <si>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</si>
  <si>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</si>
  <si>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</si>
  <si>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</si>
  <si>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</si>
  <si>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</si>
  <si>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</si>
  <si>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</si>
  <si>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</si>
  <si>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</si>
  <si>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</si>
  <si>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</si>
  <si>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</si>
  <si>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</si>
  <si>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</si>
  <si>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</si>
  <si>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</si>
  <si>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</si>
  <si>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</si>
  <si>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</si>
  <si>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</si>
  <si>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</si>
  <si>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</si>
  <si>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</si>
  <si>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</si>
  <si>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</si>
  <si>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</si>
  <si>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</si>
  <si>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</si>
  <si>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</si>
  <si>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</si>
  <si>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</si>
  <si>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</si>
  <si>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</si>
  <si>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</si>
  <si>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</si>
  <si>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</si>
  <si>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</si>
  <si>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</si>
  <si>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</si>
  <si>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</si>
  <si>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</si>
  <si>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</si>
  <si>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</si>
  <si>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</si>
  <si>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</si>
  <si>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</si>
  <si>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</si>
  <si>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</si>
  <si>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</si>
  <si>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</si>
  <si>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</si>
  <si>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</si>
  <si>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</si>
  <si>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</si>
  <si>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</si>
  <si>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</si>
  <si>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</si>
  <si>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</si>
  <si>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</si>
  <si>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</si>
  <si>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</si>
  <si>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</si>
  <si>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</si>
  <si>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</si>
  <si>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</si>
  <si>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</si>
  <si>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</si>
  <si>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</si>
  <si>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</si>
  <si>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</si>
  <si>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</si>
  <si>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</si>
  <si>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</si>
  <si>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</si>
  <si>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</si>
  <si>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</si>
  <si>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</si>
  <si>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</si>
  <si>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</si>
  <si>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</si>
  <si>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</si>
  <si>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</si>
  <si>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</si>
  <si>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</si>
  <si>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</si>
  <si>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</si>
  <si>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</si>
  <si>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</si>
  <si>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</si>
  <si>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</si>
  <si>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</si>
  <si>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</si>
  <si>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</si>
  <si>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</si>
  <si>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</si>
  <si>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</si>
  <si>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</si>
  <si>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</si>
  <si>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</si>
  <si>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</si>
  <si>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</si>
  <si>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</si>
  <si>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</si>
  <si>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</si>
  <si>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</si>
  <si>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</si>
  <si>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</si>
  <si>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</si>
  <si>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</si>
  <si>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</si>
  <si>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</si>
  <si>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</si>
  <si>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</si>
  <si>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</si>
  <si>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</si>
  <si>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</si>
  <si>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</si>
  <si>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</si>
  <si>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</si>
  <si>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</si>
  <si>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</si>
  <si>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</si>
  <si>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</si>
  <si>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</si>
  <si>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</si>
  <si>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</si>
  <si>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</si>
  <si>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</si>
  <si>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</si>
  <si>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</si>
  <si>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</si>
  <si>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</si>
  <si>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</si>
  <si>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</si>
  <si>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</si>
  <si>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</si>
  <si>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</si>
  <si>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</si>
  <si>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</si>
  <si>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</si>
  <si>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</si>
  <si>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</si>
  <si>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</si>
  <si>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</si>
  <si>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</si>
  <si>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</si>
  <si>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</si>
  <si>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</si>
  <si>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</si>
  <si>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</si>
  <si>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</si>
  <si>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</si>
  <si>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</si>
  <si>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</si>
  <si>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</si>
  <si>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</si>
  <si>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</si>
  <si>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</si>
  <si>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</si>
  <si>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</si>
  <si>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</si>
  <si>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</si>
  <si>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</si>
  <si>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</si>
  <si>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</si>
  <si>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</si>
  <si>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</si>
  <si>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</si>
  <si>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</si>
  <si>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</si>
  <si>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</si>
  <si>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</si>
  <si>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</si>
  <si>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</si>
  <si>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</si>
  <si>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</si>
  <si>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</si>
  <si>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</si>
  <si>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</si>
  <si>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</si>
  <si>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</si>
  <si>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</si>
  <si>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</si>
  <si>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</si>
  <si>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</si>
  <si>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</si>
  <si>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</si>
  <si>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</si>
  <si>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</si>
  <si>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</si>
  <si>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</si>
  <si>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</si>
  <si>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</si>
  <si>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</si>
  <si>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</si>
  <si>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</si>
  <si>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</si>
  <si>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</si>
  <si>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</si>
  <si>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</si>
  <si>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</si>
  <si>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</si>
  <si>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</si>
  <si>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</si>
  <si>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</si>
  <si>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</si>
  <si>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</si>
  <si>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</si>
  <si>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</si>
  <si>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</si>
  <si>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</si>
  <si>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</si>
  <si>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</si>
  <si>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</si>
  <si>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</si>
  <si>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</si>
  <si>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</si>
  <si>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</si>
  <si>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</si>
  <si>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</si>
  <si>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</si>
  <si>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</si>
  <si>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</si>
  <si>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</si>
  <si>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</si>
  <si>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</si>
  <si>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</si>
  <si>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</si>
  <si>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</si>
  <si>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</si>
  <si>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</si>
  <si>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</si>
  <si>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</si>
  <si>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</si>
  <si>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</si>
  <si>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</si>
  <si>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</si>
  <si>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</si>
  <si>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</si>
  <si>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</si>
  <si>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</si>
  <si>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</si>
  <si>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</si>
  <si>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</si>
  <si>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</si>
  <si>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</si>
  <si>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</si>
  <si>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</si>
  <si>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</si>
  <si>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</si>
  <si>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</si>
  <si>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</si>
  <si>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</si>
  <si>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</si>
  <si>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</si>
  <si>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</si>
  <si>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</si>
  <si>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</si>
  <si>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</si>
  <si>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</si>
  <si>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</si>
  <si>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</si>
  <si>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</si>
  <si>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</si>
  <si>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</si>
  <si>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</si>
  <si>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</si>
  <si>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</si>
  <si>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</si>
  <si>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</si>
  <si>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</si>
  <si>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</si>
  <si>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</si>
  <si>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</si>
  <si>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</si>
  <si>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</si>
  <si>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</si>
  <si>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</si>
  <si>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</si>
  <si>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</si>
  <si>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</si>
  <si>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</si>
  <si>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</si>
  <si>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</si>
  <si>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</si>
  <si>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</si>
  <si>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</si>
  <si>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</si>
  <si>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</si>
  <si>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</si>
  <si>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</si>
  <si>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</si>
  <si>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</si>
  <si>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</si>
  <si>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</si>
  <si>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</si>
  <si>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</si>
  <si>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</si>
  <si>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</si>
  <si>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</si>
  <si>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</si>
  <si>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</si>
  <si>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</si>
  <si>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</si>
  <si>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</si>
  <si>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</si>
  <si>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</si>
  <si>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</si>
  <si>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</si>
  <si>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</si>
  <si>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</si>
  <si>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</si>
  <si>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</si>
  <si>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</si>
  <si>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</si>
  <si>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</si>
  <si>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</si>
  <si>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</si>
  <si>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</si>
  <si>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</si>
  <si>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</si>
  <si>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</si>
  <si>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</si>
  <si>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</si>
  <si>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</si>
  <si>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</si>
  <si>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</si>
  <si>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</si>
  <si>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</si>
  <si>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</si>
  <si>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</si>
  <si>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</si>
  <si>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</si>
  <si>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</si>
  <si>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</si>
  <si>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</si>
  <si>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</si>
  <si>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</si>
  <si>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</si>
  <si>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</si>
  <si>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</si>
  <si>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</si>
  <si>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</si>
  <si>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</si>
  <si>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</si>
  <si>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</si>
  <si>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</si>
  <si>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</si>
  <si>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</si>
  <si>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</si>
  <si>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</si>
  <si>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</si>
  <si>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</si>
  <si>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</si>
  <si>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</si>
  <si>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</si>
  <si>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</si>
  <si>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</si>
  <si>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</si>
  <si>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</si>
  <si>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</si>
  <si>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</si>
  <si>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</si>
  <si>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</si>
  <si>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</si>
  <si>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</si>
  <si>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</si>
  <si>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 xml:space="preserve">   /Елена Кирова/</t>
  </si>
  <si>
    <t xml:space="preserve">                                            Ръководител:</t>
  </si>
  <si>
    <t xml:space="preserve">  /инж. Иван Терзиев/</t>
  </si>
  <si>
    <t xml:space="preserve">                                      Ръководител…</t>
  </si>
  <si>
    <t>Ръководител:..............................</t>
  </si>
  <si>
    <t>към 31.12.2013 година</t>
  </si>
  <si>
    <t>Дата на съставяне:24.03.2014 г.</t>
  </si>
  <si>
    <t>Дата на съставяне: 24.03.2014 г.</t>
  </si>
  <si>
    <t>ГОДИШЕН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</si>
</sst>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4" fillId="0" borderId="0" xfId="29" applyFont="1" applyBorder="1" applyAlignment="1">
      <alignment wrapText="1"/>
      <protection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3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14" fontId="14" fillId="0" borderId="0" xfId="27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64">
      <selection activeCell="G102" sqref="G102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0" t="s">
        <v>862</v>
      </c>
      <c r="F3" s="240" t="s">
        <v>2</v>
      </c>
      <c r="G3" s="193"/>
      <c r="H3" s="546">
        <v>811155180</v>
      </c>
    </row>
    <row r="4" spans="1:8" ht="28.5">
      <c r="A4" s="171" t="s">
        <v>3</v>
      </c>
      <c r="B4" s="537"/>
      <c r="C4" s="537"/>
      <c r="D4" s="538"/>
      <c r="E4" s="531" t="s">
        <v>877</v>
      </c>
      <c r="F4" s="191"/>
      <c r="G4" s="192"/>
      <c r="H4" s="546" t="s">
        <v>858</v>
      </c>
    </row>
    <row r="5" spans="1:8" ht="15">
      <c r="A5" s="171" t="s">
        <v>859</v>
      </c>
      <c r="B5" s="235"/>
      <c r="C5" s="235"/>
      <c r="D5" s="235"/>
      <c r="E5" s="547" t="s">
        <v>874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3" t="s">
        <v>16</v>
      </c>
      <c r="B9" s="252"/>
      <c r="C9" s="253"/>
      <c r="D9" s="254"/>
      <c r="E9" s="511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1784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1483</v>
      </c>
      <c r="D12" s="172">
        <v>4020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1</v>
      </c>
      <c r="D13" s="172">
        <v>20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12</v>
      </c>
      <c r="D14" s="172">
        <v>13</v>
      </c>
      <c r="E14" s="266" t="s">
        <v>34</v>
      </c>
      <c r="F14" s="265" t="s">
        <v>35</v>
      </c>
      <c r="G14" s="357">
        <v>0</v>
      </c>
      <c r="H14" s="357">
        <v>0</v>
      </c>
    </row>
    <row r="15" spans="1:8" ht="15">
      <c r="A15" s="258" t="s">
        <v>36</v>
      </c>
      <c r="B15" s="264" t="s">
        <v>37</v>
      </c>
      <c r="C15" s="172">
        <v>0</v>
      </c>
      <c r="D15" s="172">
        <v>0</v>
      </c>
      <c r="E15" s="266" t="s">
        <v>38</v>
      </c>
      <c r="F15" s="265" t="s">
        <v>39</v>
      </c>
      <c r="G15" s="357">
        <v>0</v>
      </c>
      <c r="H15" s="357">
        <v>0</v>
      </c>
    </row>
    <row r="16" spans="1:8" ht="15">
      <c r="A16" s="258" t="s">
        <v>40</v>
      </c>
      <c r="B16" s="267" t="s">
        <v>41</v>
      </c>
      <c r="C16" s="172">
        <v>22</v>
      </c>
      <c r="D16" s="172">
        <v>26</v>
      </c>
      <c r="E16" s="266" t="s">
        <v>42</v>
      </c>
      <c r="F16" s="265" t="s">
        <v>43</v>
      </c>
      <c r="G16" s="357">
        <v>0</v>
      </c>
      <c r="H16" s="357">
        <v>0</v>
      </c>
    </row>
    <row r="17" spans="1:18" ht="25.5">
      <c r="A17" s="258" t="s">
        <v>44</v>
      </c>
      <c r="B17" s="264" t="s">
        <v>45</v>
      </c>
      <c r="C17" s="172">
        <v>1288</v>
      </c>
      <c r="D17" s="172">
        <v>1288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4590</v>
      </c>
      <c r="D19" s="176">
        <f>SUM(D11:D18)</f>
        <v>7151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2397</v>
      </c>
      <c r="D20" s="172">
        <v>0</v>
      </c>
      <c r="E20" s="260" t="s">
        <v>57</v>
      </c>
      <c r="F20" s="265" t="s">
        <v>58</v>
      </c>
      <c r="G20" s="179">
        <v>1411</v>
      </c>
      <c r="H20" s="179">
        <v>1418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4022</v>
      </c>
      <c r="H21" s="177">
        <f>SUM(H22:H24)</f>
        <v>3962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3600</v>
      </c>
      <c r="H24" s="173">
        <v>3540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5433</v>
      </c>
      <c r="H25" s="175">
        <f>H19+H20+H21</f>
        <v>5380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7</v>
      </c>
      <c r="H27" s="175">
        <f>SUM(H28:H30)</f>
        <v>0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7</v>
      </c>
      <c r="H28" s="173">
        <v>0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7">
        <v>0</v>
      </c>
      <c r="H29" s="357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8">
        <v>0</v>
      </c>
      <c r="D31" s="358">
        <v>0</v>
      </c>
      <c r="E31" s="276" t="s">
        <v>96</v>
      </c>
      <c r="F31" s="265" t="s">
        <v>97</v>
      </c>
      <c r="G31" s="173">
        <v>28</v>
      </c>
      <c r="H31" s="173">
        <v>60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7">
        <v>0</v>
      </c>
      <c r="H32" s="357">
        <v>0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35</v>
      </c>
      <c r="H33" s="175">
        <f>H27+H31+H32</f>
        <v>60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848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6430</v>
      </c>
      <c r="H36" s="175">
        <f>H25+H17+H33</f>
        <v>6402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2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2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0</v>
      </c>
      <c r="H43" s="173">
        <v>910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7</v>
      </c>
      <c r="H48" s="173">
        <v>6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7</v>
      </c>
      <c r="H49" s="175">
        <f>SUM(H43:H48)</f>
        <v>916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107</v>
      </c>
      <c r="H53" s="173">
        <v>104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6987</v>
      </c>
      <c r="D55" s="176">
        <f>D19+D20+D21+D27+D32+D45+D51+D53+D54</f>
        <v>7151</v>
      </c>
      <c r="E55" s="260" t="s">
        <v>172</v>
      </c>
      <c r="F55" s="284" t="s">
        <v>173</v>
      </c>
      <c r="G55" s="175">
        <f>G49+G51+G52+G53+G54</f>
        <v>114</v>
      </c>
      <c r="H55" s="175">
        <f>H49+H51+H52+H53+H54</f>
        <v>1020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4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7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34</v>
      </c>
      <c r="D58" s="172">
        <v>38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0</v>
      </c>
      <c r="D59" s="172">
        <v>0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0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685</v>
      </c>
      <c r="H61" s="175">
        <f>SUM(H62:H68)</f>
        <v>43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647</v>
      </c>
      <c r="H62" s="173">
        <v>7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34</v>
      </c>
      <c r="D64" s="176">
        <f>SUM(D58:D63)</f>
        <v>38</v>
      </c>
      <c r="E64" s="260" t="s">
        <v>200</v>
      </c>
      <c r="F64" s="265" t="s">
        <v>201</v>
      </c>
      <c r="G64" s="173">
        <v>6</v>
      </c>
      <c r="H64" s="173">
        <v>8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12</v>
      </c>
      <c r="H66" s="173">
        <v>12</v>
      </c>
    </row>
    <row r="67" spans="1:8" ht="15">
      <c r="A67" s="258" t="s">
        <v>207</v>
      </c>
      <c r="B67" s="264" t="s">
        <v>208</v>
      </c>
      <c r="C67" s="172">
        <v>0</v>
      </c>
      <c r="D67" s="172">
        <v>0</v>
      </c>
      <c r="E67" s="260" t="s">
        <v>209</v>
      </c>
      <c r="F67" s="265" t="s">
        <v>210</v>
      </c>
      <c r="G67" s="173">
        <v>4</v>
      </c>
      <c r="H67" s="173">
        <v>4</v>
      </c>
    </row>
    <row r="68" spans="1:8" ht="15">
      <c r="A68" s="258" t="s">
        <v>211</v>
      </c>
      <c r="B68" s="264" t="s">
        <v>212</v>
      </c>
      <c r="C68" s="172">
        <v>197</v>
      </c>
      <c r="D68" s="172">
        <v>274</v>
      </c>
      <c r="E68" s="260" t="s">
        <v>213</v>
      </c>
      <c r="F68" s="265" t="s">
        <v>214</v>
      </c>
      <c r="G68" s="173">
        <v>16</v>
      </c>
      <c r="H68" s="173">
        <v>12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3</v>
      </c>
      <c r="H69" s="173">
        <v>19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19</v>
      </c>
      <c r="D71" s="172">
        <v>5</v>
      </c>
      <c r="E71" s="276" t="s">
        <v>46</v>
      </c>
      <c r="F71" s="296" t="s">
        <v>224</v>
      </c>
      <c r="G71" s="182">
        <f>G59+G60+G61+G69+G70</f>
        <v>688</v>
      </c>
      <c r="H71" s="182">
        <f>H59+H60+H61+H69+H70</f>
        <v>62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216</v>
      </c>
      <c r="D75" s="176">
        <f>SUM(D67:D74)</f>
        <v>279</v>
      </c>
      <c r="E75" s="274" t="s">
        <v>160</v>
      </c>
      <c r="F75" s="268" t="s">
        <v>234</v>
      </c>
      <c r="G75" s="173">
        <v>34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722</v>
      </c>
      <c r="H79" s="183">
        <f>H71+H74+H75+H76</f>
        <v>62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2</v>
      </c>
      <c r="D87" s="172">
        <v>4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25</v>
      </c>
      <c r="D88" s="172">
        <v>10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27</v>
      </c>
      <c r="D91" s="176">
        <f>SUM(D87:D90)</f>
        <v>14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2</v>
      </c>
      <c r="D92" s="172">
        <v>2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279</v>
      </c>
      <c r="D93" s="176">
        <f>D64+D75+D84+D91+D92</f>
        <v>333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5" t="s">
        <v>268</v>
      </c>
      <c r="B94" s="311" t="s">
        <v>269</v>
      </c>
      <c r="C94" s="185">
        <f>C93+C55</f>
        <v>7266</v>
      </c>
      <c r="D94" s="185">
        <f>D93+D55</f>
        <v>7484</v>
      </c>
      <c r="E94" s="516" t="s">
        <v>270</v>
      </c>
      <c r="F94" s="312" t="s">
        <v>271</v>
      </c>
      <c r="G94" s="186">
        <f>G36+G39+G55+G79</f>
        <v>7266</v>
      </c>
      <c r="H94" s="186">
        <f>H36+H39+H55+H79</f>
        <v>7484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1" t="s">
        <v>849</v>
      </c>
      <c r="B96" s="502"/>
      <c r="C96" s="171"/>
      <c r="D96" s="171"/>
      <c r="E96" s="503"/>
      <c r="F96" s="191"/>
      <c r="G96" s="192"/>
      <c r="H96" s="193"/>
      <c r="M96" s="178"/>
    </row>
    <row r="97" spans="1:13" ht="15">
      <c r="A97" s="501"/>
      <c r="B97" s="502"/>
      <c r="C97" s="171"/>
      <c r="D97" s="171"/>
      <c r="E97" s="503"/>
      <c r="F97" s="191"/>
      <c r="G97" s="192"/>
      <c r="H97" s="193"/>
      <c r="M97" s="178"/>
    </row>
    <row r="98" spans="1:13" ht="15">
      <c r="A98" s="482" t="s">
        <v>875</v>
      </c>
      <c r="B98" s="502"/>
      <c r="C98" s="599" t="s">
        <v>380</v>
      </c>
      <c r="D98" s="599"/>
      <c r="E98" s="599"/>
      <c r="F98" s="191"/>
      <c r="G98" s="192"/>
      <c r="H98" s="193"/>
      <c r="M98" s="178"/>
    </row>
    <row r="99" spans="3:8" ht="15">
      <c r="C99" s="590" t="s">
        <v>863</v>
      </c>
      <c r="D99" s="590"/>
      <c r="E99" s="590"/>
      <c r="F99" s="590"/>
      <c r="G99" s="192"/>
      <c r="H99" s="193"/>
    </row>
    <row r="100" spans="1:6" ht="15" customHeight="1">
      <c r="A100" s="194"/>
      <c r="B100" s="194"/>
      <c r="C100" s="600" t="s">
        <v>854</v>
      </c>
      <c r="D100" s="600"/>
      <c r="E100" s="600"/>
      <c r="F100" s="600"/>
    </row>
    <row r="101" spans="3:6" ht="12.75">
      <c r="C101" s="590" t="s">
        <v>864</v>
      </c>
      <c r="D101" s="591"/>
      <c r="E101" s="590"/>
      <c r="F101" s="591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G43:H48 C92:D92 C87:D90 G74:H76 G22:H24 G28:H28 G31:H31 G19:H19 G11:H13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1">
      <selection activeCell="E4" sqref="E4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7"/>
      <c r="C2" s="497"/>
      <c r="D2" s="497"/>
      <c r="E2" s="497" t="str">
        <f>'справка №1-БАЛАНС'!E3</f>
        <v> "Гоце Делчев - Табак" АД </v>
      </c>
      <c r="F2" s="601" t="s">
        <v>2</v>
      </c>
      <c r="G2" s="601"/>
      <c r="H2" s="320">
        <f>'справка №1-БАЛАНС'!H3</f>
        <v>811155180</v>
      </c>
    </row>
    <row r="3" spans="1:8" ht="15">
      <c r="A3" s="5" t="s">
        <v>273</v>
      </c>
      <c r="B3" s="497"/>
      <c r="C3" s="497"/>
      <c r="D3" s="497"/>
      <c r="E3" s="497" t="str">
        <f>'справка №1-БАЛАНС'!E4</f>
        <v>ГОДИШЕН</v>
      </c>
      <c r="F3" s="524" t="s">
        <v>858</v>
      </c>
      <c r="G3" s="321"/>
      <c r="H3" s="320"/>
    </row>
    <row r="4" spans="1:8" ht="17.25" customHeight="1">
      <c r="A4" s="5" t="s">
        <v>5</v>
      </c>
      <c r="B4" s="526"/>
      <c r="C4" s="526"/>
      <c r="D4" s="526"/>
      <c r="E4" s="592" t="str">
        <f>'справка №1-БАЛАНС'!E5</f>
        <v>към 31.12.2013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3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30</v>
      </c>
      <c r="D9" s="47">
        <v>19</v>
      </c>
      <c r="E9" s="330" t="s">
        <v>283</v>
      </c>
      <c r="F9" s="332" t="s">
        <v>284</v>
      </c>
      <c r="G9" s="549">
        <v>0</v>
      </c>
      <c r="H9" s="549">
        <v>0</v>
      </c>
    </row>
    <row r="10" spans="1:8" ht="12">
      <c r="A10" s="330" t="s">
        <v>285</v>
      </c>
      <c r="B10" s="331" t="s">
        <v>286</v>
      </c>
      <c r="C10" s="47">
        <v>83</v>
      </c>
      <c r="D10" s="47">
        <v>89</v>
      </c>
      <c r="E10" s="330" t="s">
        <v>287</v>
      </c>
      <c r="F10" s="332" t="s">
        <v>288</v>
      </c>
      <c r="G10" s="549">
        <v>0</v>
      </c>
      <c r="H10" s="549">
        <v>0</v>
      </c>
    </row>
    <row r="11" spans="1:8" ht="12">
      <c r="A11" s="330" t="s">
        <v>289</v>
      </c>
      <c r="B11" s="331" t="s">
        <v>290</v>
      </c>
      <c r="C11" s="47">
        <v>164</v>
      </c>
      <c r="D11" s="47">
        <v>163</v>
      </c>
      <c r="E11" s="333" t="s">
        <v>291</v>
      </c>
      <c r="F11" s="332" t="s">
        <v>292</v>
      </c>
      <c r="G11" s="549">
        <v>543</v>
      </c>
      <c r="H11" s="549">
        <v>486</v>
      </c>
    </row>
    <row r="12" spans="1:8" ht="12">
      <c r="A12" s="330" t="s">
        <v>293</v>
      </c>
      <c r="B12" s="331" t="s">
        <v>294</v>
      </c>
      <c r="C12" s="47">
        <v>142</v>
      </c>
      <c r="D12" s="47">
        <v>134</v>
      </c>
      <c r="E12" s="333" t="s">
        <v>78</v>
      </c>
      <c r="F12" s="332" t="s">
        <v>295</v>
      </c>
      <c r="G12" s="549">
        <v>76</v>
      </c>
      <c r="H12" s="549">
        <v>130</v>
      </c>
    </row>
    <row r="13" spans="1:18" ht="12">
      <c r="A13" s="330" t="s">
        <v>296</v>
      </c>
      <c r="B13" s="331" t="s">
        <v>297</v>
      </c>
      <c r="C13" s="47">
        <v>25</v>
      </c>
      <c r="D13" s="47">
        <v>23</v>
      </c>
      <c r="E13" s="334" t="s">
        <v>51</v>
      </c>
      <c r="F13" s="335" t="s">
        <v>298</v>
      </c>
      <c r="G13" s="56">
        <f>SUM(G9:G12)</f>
        <v>619</v>
      </c>
      <c r="H13" s="56">
        <f>SUM(H9:H12)</f>
        <v>616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4</v>
      </c>
      <c r="D14" s="47">
        <v>8</v>
      </c>
      <c r="E14" s="333"/>
      <c r="F14" s="336"/>
      <c r="G14" s="356"/>
      <c r="H14" s="356"/>
    </row>
    <row r="15" spans="1:8" ht="24">
      <c r="A15" s="330" t="s">
        <v>301</v>
      </c>
      <c r="B15" s="331" t="s">
        <v>302</v>
      </c>
      <c r="C15" s="48">
        <v>0</v>
      </c>
      <c r="D15" s="48">
        <v>0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66</v>
      </c>
      <c r="D16" s="48">
        <v>14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47</v>
      </c>
      <c r="D17" s="49">
        <v>11</v>
      </c>
      <c r="E17" s="328"/>
      <c r="F17" s="327"/>
      <c r="G17" s="356"/>
      <c r="H17" s="356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6"/>
      <c r="H18" s="356"/>
    </row>
    <row r="19" spans="1:15" ht="12">
      <c r="A19" s="334" t="s">
        <v>51</v>
      </c>
      <c r="B19" s="339" t="s">
        <v>314</v>
      </c>
      <c r="C19" s="50">
        <f>SUM(C9:C15)+C16</f>
        <v>514</v>
      </c>
      <c r="D19" s="50">
        <f>SUM(D9:D15)+D16</f>
        <v>450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5"/>
      <c r="D20" s="355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5"/>
      <c r="D21" s="355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73</v>
      </c>
      <c r="D22" s="47">
        <v>90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1</v>
      </c>
      <c r="D25" s="47">
        <v>2</v>
      </c>
      <c r="E25" s="341"/>
      <c r="F25" s="327"/>
      <c r="G25" s="356"/>
      <c r="H25" s="356"/>
    </row>
    <row r="26" spans="1:14" ht="12">
      <c r="A26" s="334" t="s">
        <v>76</v>
      </c>
      <c r="B26" s="343" t="s">
        <v>334</v>
      </c>
      <c r="C26" s="50">
        <f>SUM(C22:C25)</f>
        <v>74</v>
      </c>
      <c r="D26" s="50">
        <f>SUM(D22:D25)</f>
        <v>92</v>
      </c>
      <c r="E26" s="330"/>
      <c r="F26" s="327"/>
      <c r="G26" s="356"/>
      <c r="H26" s="356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5"/>
      <c r="D27" s="355"/>
      <c r="E27" s="330"/>
      <c r="F27" s="327"/>
      <c r="G27" s="356"/>
      <c r="H27" s="356"/>
    </row>
    <row r="28" spans="1:18" ht="24">
      <c r="A28" s="142" t="s">
        <v>335</v>
      </c>
      <c r="B28" s="324" t="s">
        <v>336</v>
      </c>
      <c r="C28" s="51">
        <f>C26+C19</f>
        <v>588</v>
      </c>
      <c r="D28" s="51">
        <f>D26+D19</f>
        <v>542</v>
      </c>
      <c r="E28" s="142" t="s">
        <v>337</v>
      </c>
      <c r="F28" s="337" t="s">
        <v>338</v>
      </c>
      <c r="G28" s="56">
        <f>G13+G15+G24</f>
        <v>619</v>
      </c>
      <c r="H28" s="56">
        <f>H13+H15+H24</f>
        <v>616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5"/>
      <c r="D29" s="355"/>
      <c r="E29" s="142"/>
      <c r="F29" s="336"/>
      <c r="G29" s="356"/>
      <c r="H29" s="356"/>
    </row>
    <row r="30" spans="1:18" ht="12">
      <c r="A30" s="142" t="s">
        <v>339</v>
      </c>
      <c r="B30" s="324" t="s">
        <v>340</v>
      </c>
      <c r="C30" s="51">
        <f>IF((G28-C28)&gt;0,G28-C28,0)</f>
        <v>31</v>
      </c>
      <c r="D30" s="51">
        <f>IF((H28-D28)&gt;0,H28-D28,0)</f>
        <v>74</v>
      </c>
      <c r="E30" s="142" t="s">
        <v>341</v>
      </c>
      <c r="F30" s="337" t="s">
        <v>342</v>
      </c>
      <c r="G30" s="58">
        <f>IF((C28-G28)&gt;0,C28-G28,0)</f>
        <v>0</v>
      </c>
      <c r="H30" s="58">
        <f>IF((D28-H28)&gt;0,D28-H28,0)</f>
        <v>0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850</v>
      </c>
      <c r="B31" s="343" t="s">
        <v>343</v>
      </c>
      <c r="C31" s="47">
        <v>0</v>
      </c>
      <c r="D31" s="47">
        <v>0</v>
      </c>
      <c r="E31" s="328" t="s">
        <v>853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588</v>
      </c>
      <c r="D33" s="50">
        <f>D28+D31+D32</f>
        <v>542</v>
      </c>
      <c r="E33" s="142" t="s">
        <v>351</v>
      </c>
      <c r="F33" s="337" t="s">
        <v>352</v>
      </c>
      <c r="G33" s="58">
        <f>G32+G31+G28</f>
        <v>619</v>
      </c>
      <c r="H33" s="58">
        <f>H32+H31+H28</f>
        <v>616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31</v>
      </c>
      <c r="D34" s="51">
        <v>74</v>
      </c>
      <c r="E34" s="346" t="s">
        <v>355</v>
      </c>
      <c r="F34" s="337" t="s">
        <v>356</v>
      </c>
      <c r="G34" s="56">
        <f>IF((C33-G33)&gt;0,C33-G33,0)</f>
        <v>0</v>
      </c>
      <c r="H34" s="56">
        <f>IF((D33-H33)&gt;0,D33-H33,0)</f>
        <v>0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f>C36+C37+C38</f>
        <v>3</v>
      </c>
      <c r="D35" s="50">
        <f>D36+D37+D38</f>
        <v>14</v>
      </c>
      <c r="E35" s="347"/>
      <c r="F35" s="327"/>
      <c r="G35" s="356"/>
      <c r="H35" s="356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6"/>
      <c r="H36" s="356"/>
    </row>
    <row r="37" spans="1:8" ht="24">
      <c r="A37" s="348" t="s">
        <v>361</v>
      </c>
      <c r="B37" s="349" t="s">
        <v>362</v>
      </c>
      <c r="C37" s="500">
        <v>3</v>
      </c>
      <c r="D37" s="500">
        <v>14</v>
      </c>
      <c r="E37" s="347"/>
      <c r="F37" s="350"/>
      <c r="G37" s="356"/>
      <c r="H37" s="356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6"/>
      <c r="H38" s="356"/>
    </row>
    <row r="39" spans="1:18" ht="24">
      <c r="A39" s="352" t="s">
        <v>365</v>
      </c>
      <c r="B39" s="146" t="s">
        <v>366</v>
      </c>
      <c r="C39" s="525">
        <f>+IF((G33-C33-C35)&gt;0,G33-C33-C35,0)</f>
        <v>28</v>
      </c>
      <c r="D39" s="525">
        <f>+IF((H33-D33-D35)&gt;0,H33-D33-D35,0)</f>
        <v>60</v>
      </c>
      <c r="E39" s="353" t="s">
        <v>367</v>
      </c>
      <c r="F39" s="143" t="s">
        <v>368</v>
      </c>
      <c r="G39" s="59">
        <f>IF(G34&gt;0,IF(C35+G34&lt;0,0,C35+G34),IF(C34-C35&lt;0,C35-C34,0))</f>
        <v>0</v>
      </c>
      <c r="H39" s="59">
        <f>IF(H34&gt;0,IF(D35+H34&lt;0,0,D35+H34),IF(D34-D35&lt;0,D35-D34,0))</f>
        <v>0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28</v>
      </c>
      <c r="D41" s="53">
        <f>IF(H39=0,IF(D39-D40&gt;0,D39-D40+H40,0),IF(H39-H40&lt;0,H40-H39+D39,0))</f>
        <v>60</v>
      </c>
      <c r="E41" s="142" t="s">
        <v>374</v>
      </c>
      <c r="F41" s="143" t="s">
        <v>375</v>
      </c>
      <c r="G41" s="53">
        <f>IF(C39=0,IF(G39-G40&gt;0,G39-G40+C40,0),IF(C39-C40&lt;0,C40-C39+G40,0))</f>
        <v>0</v>
      </c>
      <c r="H41" s="53">
        <f>IF(D39=0,IF(H39-H40&gt;0,H39-H40+D40,0),IF(D39-D40&lt;0,D40-D39+H40,0))</f>
        <v>0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619</v>
      </c>
      <c r="D42" s="54">
        <f>D33+D35+D39</f>
        <v>616</v>
      </c>
      <c r="E42" s="145" t="s">
        <v>378</v>
      </c>
      <c r="F42" s="146" t="s">
        <v>379</v>
      </c>
      <c r="G42" s="58">
        <f>G39+G33</f>
        <v>619</v>
      </c>
      <c r="H42" s="58">
        <f>H39+H33</f>
        <v>616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1"/>
      <c r="C43" s="492"/>
      <c r="D43" s="492"/>
      <c r="E43" s="493"/>
      <c r="F43" s="494"/>
      <c r="G43" s="495"/>
      <c r="H43" s="495"/>
    </row>
    <row r="44" spans="1:15" ht="12">
      <c r="A44" s="482" t="s">
        <v>875</v>
      </c>
      <c r="B44" s="496" t="s">
        <v>380</v>
      </c>
      <c r="C44" s="496"/>
      <c r="D44" s="497"/>
      <c r="E44" s="497" t="s">
        <v>870</v>
      </c>
      <c r="F44" s="497"/>
      <c r="G44" s="497"/>
      <c r="H44" s="497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499"/>
      <c r="C45" s="590" t="s">
        <v>869</v>
      </c>
      <c r="D45" s="590"/>
      <c r="E45" s="590"/>
      <c r="F45" s="590" t="s">
        <v>871</v>
      </c>
      <c r="G45" s="590"/>
      <c r="H45" s="590"/>
    </row>
    <row r="46" spans="1:8" ht="12.75" customHeight="1">
      <c r="A46" s="30"/>
      <c r="B46" s="499"/>
      <c r="C46" s="497"/>
      <c r="D46" s="595"/>
      <c r="E46" s="595"/>
      <c r="F46" s="595"/>
      <c r="G46" s="595"/>
      <c r="H46" s="595"/>
    </row>
    <row r="47" spans="1:8" ht="12.75">
      <c r="A47" s="28"/>
      <c r="B47" s="494"/>
      <c r="C47" s="590"/>
      <c r="D47" s="495"/>
      <c r="E47" s="494"/>
      <c r="F47" s="494"/>
      <c r="G47" s="498"/>
      <c r="H47" s="498"/>
    </row>
    <row r="48" spans="1:8" ht="12">
      <c r="A48" s="28"/>
      <c r="B48" s="494"/>
      <c r="C48" s="495"/>
      <c r="D48" s="495"/>
      <c r="E48" s="494"/>
      <c r="F48" s="494"/>
      <c r="G48" s="498"/>
      <c r="H48" s="498"/>
    </row>
    <row r="49" spans="1:8" ht="12">
      <c r="A49" s="28"/>
      <c r="B49" s="494"/>
      <c r="C49" s="495"/>
      <c r="D49" s="495"/>
      <c r="E49" s="494"/>
      <c r="F49" s="494"/>
      <c r="G49" s="498"/>
      <c r="H49" s="498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594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mergeCells count="2">
    <mergeCell ref="F2:G2"/>
    <mergeCell ref="D46:H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2" top="0.66" bottom="0.3" header="0.5" footer="0.21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A54" sqref="A54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8" customWidth="1"/>
    <col min="4" max="4" width="18.75390625" style="388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59"/>
      <c r="B1" s="359"/>
      <c r="C1" s="360"/>
      <c r="D1" s="360"/>
      <c r="E1" s="150"/>
      <c r="F1" s="150"/>
      <c r="G1" s="150"/>
      <c r="H1" s="150"/>
      <c r="I1" s="150"/>
      <c r="J1" s="150"/>
    </row>
    <row r="2" spans="1:10" ht="12">
      <c r="A2" s="361" t="s">
        <v>381</v>
      </c>
      <c r="B2" s="361"/>
      <c r="C2" s="362"/>
      <c r="D2" s="362"/>
      <c r="E2" s="367"/>
      <c r="F2" s="367"/>
      <c r="G2" s="150"/>
      <c r="H2" s="150"/>
      <c r="I2" s="150"/>
      <c r="J2" s="150"/>
    </row>
    <row r="3" spans="1:10" ht="12">
      <c r="A3" s="361"/>
      <c r="B3" s="361"/>
      <c r="C3" s="362"/>
      <c r="D3" s="362"/>
      <c r="E3" s="368"/>
      <c r="F3" s="368"/>
      <c r="G3" s="150"/>
      <c r="H3" s="150"/>
      <c r="I3" s="150"/>
      <c r="J3" s="150"/>
    </row>
    <row r="4" spans="1:10" ht="15">
      <c r="A4" s="497" t="s">
        <v>868</v>
      </c>
      <c r="B4" s="497"/>
      <c r="C4" s="363" t="s">
        <v>2</v>
      </c>
      <c r="D4" s="320">
        <f>'справка №1-БАЛАНС'!H3</f>
        <v>811155180</v>
      </c>
      <c r="E4" s="367"/>
      <c r="F4" s="367"/>
      <c r="G4" s="150"/>
      <c r="H4" s="150"/>
      <c r="I4" s="150"/>
      <c r="J4" s="150"/>
    </row>
    <row r="5" spans="1:10" ht="15">
      <c r="A5" s="497" t="s">
        <v>273</v>
      </c>
      <c r="B5" s="497" t="str">
        <f>'справка №1-БАЛАНС'!E4</f>
        <v>ГОДИШЕН</v>
      </c>
      <c r="C5" s="364"/>
      <c r="D5" s="320" t="str">
        <f>'справка №1-БАЛАНС'!H4</f>
        <v>РГ-05-156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592" t="str">
        <f>'справка №1-БАЛАНС'!E5</f>
        <v>към 31.12.2013 година</v>
      </c>
      <c r="C6" s="39"/>
      <c r="D6" s="365" t="s">
        <v>274</v>
      </c>
      <c r="E6" s="150"/>
      <c r="F6" s="369"/>
      <c r="G6" s="150"/>
      <c r="H6" s="150"/>
      <c r="I6" s="150"/>
      <c r="J6" s="150"/>
    </row>
    <row r="7" spans="1:7" ht="33.75" customHeight="1">
      <c r="A7" s="370" t="s">
        <v>383</v>
      </c>
      <c r="B7" s="370" t="s">
        <v>8</v>
      </c>
      <c r="C7" s="371" t="s">
        <v>9</v>
      </c>
      <c r="D7" s="371" t="s">
        <v>13</v>
      </c>
      <c r="E7" s="372"/>
      <c r="F7" s="372"/>
      <c r="G7" s="150"/>
    </row>
    <row r="8" spans="1:7" ht="12">
      <c r="A8" s="370" t="s">
        <v>14</v>
      </c>
      <c r="B8" s="370" t="s">
        <v>15</v>
      </c>
      <c r="C8" s="373">
        <v>1</v>
      </c>
      <c r="D8" s="373">
        <v>2</v>
      </c>
      <c r="E8" s="372"/>
      <c r="F8" s="372"/>
      <c r="G8" s="150"/>
    </row>
    <row r="9" spans="1:7" ht="12">
      <c r="A9" s="374" t="s">
        <v>384</v>
      </c>
      <c r="B9" s="375"/>
      <c r="C9" s="61"/>
      <c r="D9" s="61"/>
      <c r="E9" s="149"/>
      <c r="F9" s="149"/>
      <c r="G9" s="150"/>
    </row>
    <row r="10" spans="1:7" ht="12">
      <c r="A10" s="376" t="s">
        <v>385</v>
      </c>
      <c r="B10" s="377" t="s">
        <v>386</v>
      </c>
      <c r="C10" s="60">
        <v>871</v>
      </c>
      <c r="D10" s="60">
        <v>599</v>
      </c>
      <c r="E10" s="149"/>
      <c r="F10" s="149"/>
      <c r="G10" s="150"/>
    </row>
    <row r="11" spans="1:13" ht="12">
      <c r="A11" s="376" t="s">
        <v>387</v>
      </c>
      <c r="B11" s="377" t="s">
        <v>388</v>
      </c>
      <c r="C11" s="60">
        <v>-209</v>
      </c>
      <c r="D11" s="60">
        <v>-198</v>
      </c>
      <c r="E11" s="366"/>
      <c r="F11" s="366"/>
      <c r="G11" s="153"/>
      <c r="H11" s="154"/>
      <c r="I11" s="154"/>
      <c r="J11" s="154"/>
      <c r="K11" s="154"/>
      <c r="L11" s="154"/>
      <c r="M11" s="154"/>
    </row>
    <row r="12" spans="1:13" ht="24">
      <c r="A12" s="376" t="s">
        <v>389</v>
      </c>
      <c r="B12" s="377" t="s">
        <v>390</v>
      </c>
      <c r="C12" s="60">
        <v>0</v>
      </c>
      <c r="D12" s="60">
        <v>0</v>
      </c>
      <c r="E12" s="366"/>
      <c r="F12" s="366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6" t="s">
        <v>391</v>
      </c>
      <c r="B13" s="377" t="s">
        <v>392</v>
      </c>
      <c r="C13" s="60">
        <v>-166</v>
      </c>
      <c r="D13" s="60">
        <v>-174</v>
      </c>
      <c r="E13" s="366"/>
      <c r="F13" s="366"/>
      <c r="G13" s="153"/>
      <c r="H13" s="154"/>
      <c r="I13" s="154"/>
      <c r="J13" s="154"/>
      <c r="K13" s="154"/>
      <c r="L13" s="154"/>
      <c r="M13" s="154"/>
    </row>
    <row r="14" spans="1:13" ht="12">
      <c r="A14" s="376" t="s">
        <v>393</v>
      </c>
      <c r="B14" s="377" t="s">
        <v>394</v>
      </c>
      <c r="C14" s="60">
        <v>-176</v>
      </c>
      <c r="D14" s="60">
        <v>-211</v>
      </c>
      <c r="E14" s="366"/>
      <c r="F14" s="366"/>
      <c r="G14" s="153"/>
      <c r="H14" s="154"/>
      <c r="I14" s="154"/>
      <c r="J14" s="154"/>
      <c r="K14" s="154"/>
      <c r="L14" s="154"/>
      <c r="M14" s="154"/>
    </row>
    <row r="15" spans="1:13" ht="12">
      <c r="A15" s="378" t="s">
        <v>395</v>
      </c>
      <c r="B15" s="377" t="s">
        <v>396</v>
      </c>
      <c r="C15" s="60">
        <v>0</v>
      </c>
      <c r="D15" s="60">
        <v>0</v>
      </c>
      <c r="E15" s="366"/>
      <c r="F15" s="366"/>
      <c r="G15" s="153"/>
      <c r="H15" s="154"/>
      <c r="I15" s="154"/>
      <c r="J15" s="154"/>
      <c r="K15" s="154"/>
      <c r="L15" s="154"/>
      <c r="M15" s="154"/>
    </row>
    <row r="16" spans="1:13" ht="12">
      <c r="A16" s="379" t="s">
        <v>397</v>
      </c>
      <c r="B16" s="377" t="s">
        <v>398</v>
      </c>
      <c r="C16" s="60">
        <v>0</v>
      </c>
      <c r="D16" s="60">
        <v>0</v>
      </c>
      <c r="E16" s="366"/>
      <c r="F16" s="366"/>
      <c r="G16" s="153"/>
      <c r="H16" s="154"/>
      <c r="I16" s="154"/>
      <c r="J16" s="154"/>
      <c r="K16" s="154"/>
      <c r="L16" s="154"/>
      <c r="M16" s="154"/>
    </row>
    <row r="17" spans="1:13" ht="24">
      <c r="A17" s="376" t="s">
        <v>399</v>
      </c>
      <c r="B17" s="377" t="s">
        <v>400</v>
      </c>
      <c r="C17" s="60">
        <v>-76</v>
      </c>
      <c r="D17" s="60">
        <v>-99</v>
      </c>
      <c r="E17" s="366"/>
      <c r="F17" s="366"/>
      <c r="G17" s="153"/>
      <c r="H17" s="154"/>
      <c r="I17" s="154"/>
      <c r="J17" s="154"/>
      <c r="K17" s="154"/>
      <c r="L17" s="154"/>
      <c r="M17" s="154"/>
    </row>
    <row r="18" spans="1:13" ht="12">
      <c r="A18" s="378" t="s">
        <v>401</v>
      </c>
      <c r="B18" s="380" t="s">
        <v>402</v>
      </c>
      <c r="C18" s="60">
        <v>0</v>
      </c>
      <c r="D18" s="60">
        <v>0</v>
      </c>
      <c r="E18" s="366"/>
      <c r="F18" s="366"/>
      <c r="G18" s="153"/>
      <c r="H18" s="154"/>
      <c r="I18" s="154"/>
      <c r="J18" s="154"/>
      <c r="K18" s="154"/>
      <c r="L18" s="154"/>
      <c r="M18" s="154"/>
    </row>
    <row r="19" spans="1:13" ht="12">
      <c r="A19" s="376" t="s">
        <v>403</v>
      </c>
      <c r="B19" s="377" t="s">
        <v>404</v>
      </c>
      <c r="C19" s="60">
        <v>-271</v>
      </c>
      <c r="D19" s="60">
        <v>-12</v>
      </c>
      <c r="E19" s="366"/>
      <c r="F19" s="366"/>
      <c r="G19" s="153"/>
      <c r="H19" s="154"/>
      <c r="I19" s="154"/>
      <c r="J19" s="154"/>
      <c r="K19" s="154"/>
      <c r="L19" s="154"/>
      <c r="M19" s="154"/>
    </row>
    <row r="20" spans="1:13" ht="12">
      <c r="A20" s="381" t="s">
        <v>405</v>
      </c>
      <c r="B20" s="382" t="s">
        <v>406</v>
      </c>
      <c r="C20" s="61">
        <f>SUM(C10:C19)</f>
        <v>-27</v>
      </c>
      <c r="D20" s="61">
        <f>SUM(D10:D19)</f>
        <v>-95</v>
      </c>
      <c r="E20" s="366"/>
      <c r="F20" s="366"/>
      <c r="G20" s="153"/>
      <c r="H20" s="154"/>
      <c r="I20" s="154"/>
      <c r="J20" s="154"/>
      <c r="K20" s="154"/>
      <c r="L20" s="154"/>
      <c r="M20" s="154"/>
    </row>
    <row r="21" spans="1:13" ht="12">
      <c r="A21" s="374" t="s">
        <v>407</v>
      </c>
      <c r="B21" s="383"/>
      <c r="C21" s="384"/>
      <c r="D21" s="384"/>
      <c r="E21" s="366"/>
      <c r="F21" s="366"/>
      <c r="G21" s="153"/>
      <c r="H21" s="154"/>
      <c r="I21" s="154"/>
      <c r="J21" s="154"/>
      <c r="K21" s="154"/>
      <c r="L21" s="154"/>
      <c r="M21" s="154"/>
    </row>
    <row r="22" spans="1:13" ht="12">
      <c r="A22" s="376" t="s">
        <v>408</v>
      </c>
      <c r="B22" s="377" t="s">
        <v>409</v>
      </c>
      <c r="C22" s="60">
        <v>0</v>
      </c>
      <c r="D22" s="60">
        <v>0</v>
      </c>
      <c r="E22" s="366"/>
      <c r="F22" s="366"/>
      <c r="G22" s="153"/>
      <c r="H22" s="154"/>
      <c r="I22" s="154"/>
      <c r="J22" s="154"/>
      <c r="K22" s="154"/>
      <c r="L22" s="154"/>
      <c r="M22" s="154"/>
    </row>
    <row r="23" spans="1:13" ht="12">
      <c r="A23" s="376" t="s">
        <v>410</v>
      </c>
      <c r="B23" s="377" t="s">
        <v>411</v>
      </c>
      <c r="C23" s="60">
        <v>40</v>
      </c>
      <c r="D23" s="60">
        <v>100</v>
      </c>
      <c r="E23" s="366"/>
      <c r="F23" s="366"/>
      <c r="G23" s="153"/>
      <c r="H23" s="154"/>
      <c r="I23" s="154"/>
      <c r="J23" s="154"/>
      <c r="K23" s="154"/>
      <c r="L23" s="154"/>
      <c r="M23" s="154"/>
    </row>
    <row r="24" spans="1:13" ht="12">
      <c r="A24" s="376" t="s">
        <v>412</v>
      </c>
      <c r="B24" s="377" t="s">
        <v>413</v>
      </c>
      <c r="C24" s="60">
        <v>0</v>
      </c>
      <c r="D24" s="60">
        <v>0</v>
      </c>
      <c r="E24" s="366"/>
      <c r="F24" s="366"/>
      <c r="G24" s="153"/>
      <c r="H24" s="154"/>
      <c r="I24" s="154"/>
      <c r="J24" s="154"/>
      <c r="K24" s="154"/>
      <c r="L24" s="154"/>
      <c r="M24" s="154"/>
    </row>
    <row r="25" spans="1:13" ht="12">
      <c r="A25" s="376" t="s">
        <v>414</v>
      </c>
      <c r="B25" s="377" t="s">
        <v>415</v>
      </c>
      <c r="C25" s="60">
        <v>0</v>
      </c>
      <c r="D25" s="60">
        <v>0</v>
      </c>
      <c r="E25" s="366"/>
      <c r="F25" s="366"/>
      <c r="G25" s="153"/>
      <c r="H25" s="154"/>
      <c r="I25" s="154"/>
      <c r="J25" s="154"/>
      <c r="K25" s="154"/>
      <c r="L25" s="154"/>
      <c r="M25" s="154"/>
    </row>
    <row r="26" spans="1:13" ht="12">
      <c r="A26" s="376" t="s">
        <v>416</v>
      </c>
      <c r="B26" s="377" t="s">
        <v>417</v>
      </c>
      <c r="C26" s="60">
        <v>0</v>
      </c>
      <c r="D26" s="60">
        <v>0</v>
      </c>
      <c r="E26" s="366"/>
      <c r="F26" s="366"/>
      <c r="G26" s="153"/>
      <c r="H26" s="154"/>
      <c r="I26" s="154"/>
      <c r="J26" s="154"/>
      <c r="K26" s="154"/>
      <c r="L26" s="154"/>
      <c r="M26" s="154"/>
    </row>
    <row r="27" spans="1:13" ht="12">
      <c r="A27" s="376" t="s">
        <v>418</v>
      </c>
      <c r="B27" s="377" t="s">
        <v>419</v>
      </c>
      <c r="C27" s="60">
        <v>0</v>
      </c>
      <c r="D27" s="60">
        <v>0</v>
      </c>
      <c r="E27" s="366"/>
      <c r="F27" s="366"/>
      <c r="G27" s="153"/>
      <c r="H27" s="154"/>
      <c r="I27" s="154"/>
      <c r="J27" s="154"/>
      <c r="K27" s="154"/>
      <c r="L27" s="154"/>
      <c r="M27" s="154"/>
    </row>
    <row r="28" spans="1:13" ht="12">
      <c r="A28" s="376" t="s">
        <v>420</v>
      </c>
      <c r="B28" s="377" t="s">
        <v>421</v>
      </c>
      <c r="C28" s="60">
        <v>0</v>
      </c>
      <c r="D28" s="60">
        <v>0</v>
      </c>
      <c r="E28" s="366"/>
      <c r="F28" s="366"/>
      <c r="G28" s="153"/>
      <c r="H28" s="154"/>
      <c r="I28" s="154"/>
      <c r="J28" s="154"/>
      <c r="K28" s="154"/>
      <c r="L28" s="154"/>
      <c r="M28" s="154"/>
    </row>
    <row r="29" spans="1:13" ht="12">
      <c r="A29" s="376" t="s">
        <v>422</v>
      </c>
      <c r="B29" s="377" t="s">
        <v>423</v>
      </c>
      <c r="C29" s="60">
        <v>0</v>
      </c>
      <c r="D29" s="60">
        <v>0</v>
      </c>
      <c r="E29" s="366"/>
      <c r="F29" s="366"/>
      <c r="G29" s="153"/>
      <c r="H29" s="154"/>
      <c r="I29" s="154"/>
      <c r="J29" s="154"/>
      <c r="K29" s="154"/>
      <c r="L29" s="154"/>
      <c r="M29" s="154"/>
    </row>
    <row r="30" spans="1:13" ht="12">
      <c r="A30" s="376" t="s">
        <v>401</v>
      </c>
      <c r="B30" s="377" t="s">
        <v>424</v>
      </c>
      <c r="C30" s="60">
        <v>0</v>
      </c>
      <c r="D30" s="60">
        <v>0</v>
      </c>
      <c r="E30" s="366"/>
      <c r="F30" s="366"/>
      <c r="G30" s="153"/>
      <c r="H30" s="154"/>
      <c r="I30" s="154"/>
      <c r="J30" s="154"/>
      <c r="K30" s="154"/>
      <c r="L30" s="154"/>
      <c r="M30" s="154"/>
    </row>
    <row r="31" spans="1:13" ht="12">
      <c r="A31" s="376" t="s">
        <v>425</v>
      </c>
      <c r="B31" s="377" t="s">
        <v>426</v>
      </c>
      <c r="C31" s="60">
        <v>0</v>
      </c>
      <c r="D31" s="60">
        <v>0</v>
      </c>
      <c r="E31" s="366"/>
      <c r="F31" s="366"/>
      <c r="G31" s="153"/>
      <c r="H31" s="154"/>
      <c r="I31" s="154"/>
      <c r="J31" s="154"/>
      <c r="K31" s="154"/>
      <c r="L31" s="154"/>
      <c r="M31" s="154"/>
    </row>
    <row r="32" spans="1:13" ht="12">
      <c r="A32" s="381" t="s">
        <v>427</v>
      </c>
      <c r="B32" s="382" t="s">
        <v>428</v>
      </c>
      <c r="C32" s="61">
        <f>SUM(C22:C31)</f>
        <v>40</v>
      </c>
      <c r="D32" s="61">
        <f>SUM(D22:D31)</f>
        <v>100</v>
      </c>
      <c r="E32" s="366"/>
      <c r="F32" s="366"/>
      <c r="G32" s="153"/>
      <c r="H32" s="154"/>
      <c r="I32" s="154"/>
      <c r="J32" s="154"/>
      <c r="K32" s="154"/>
      <c r="L32" s="154"/>
      <c r="M32" s="154"/>
    </row>
    <row r="33" spans="1:7" ht="12">
      <c r="A33" s="374" t="s">
        <v>429</v>
      </c>
      <c r="B33" s="383"/>
      <c r="C33" s="384"/>
      <c r="D33" s="384"/>
      <c r="E33" s="149"/>
      <c r="F33" s="149"/>
      <c r="G33" s="150"/>
    </row>
    <row r="34" spans="1:7" ht="12">
      <c r="A34" s="376" t="s">
        <v>430</v>
      </c>
      <c r="B34" s="377" t="s">
        <v>431</v>
      </c>
      <c r="C34" s="60">
        <v>0</v>
      </c>
      <c r="D34" s="60">
        <v>0</v>
      </c>
      <c r="E34" s="149"/>
      <c r="F34" s="149"/>
      <c r="G34" s="150"/>
    </row>
    <row r="35" spans="1:7" ht="12">
      <c r="A35" s="378" t="s">
        <v>432</v>
      </c>
      <c r="B35" s="377" t="s">
        <v>433</v>
      </c>
      <c r="C35" s="60">
        <v>0</v>
      </c>
      <c r="D35" s="60">
        <v>0</v>
      </c>
      <c r="E35" s="149"/>
      <c r="F35" s="149"/>
      <c r="G35" s="150"/>
    </row>
    <row r="36" spans="1:7" ht="12">
      <c r="A36" s="376" t="s">
        <v>434</v>
      </c>
      <c r="B36" s="377" t="s">
        <v>435</v>
      </c>
      <c r="C36" s="60">
        <v>0</v>
      </c>
      <c r="D36" s="60">
        <v>0</v>
      </c>
      <c r="E36" s="149"/>
      <c r="F36" s="149"/>
      <c r="G36" s="150"/>
    </row>
    <row r="37" spans="1:7" ht="12">
      <c r="A37" s="376" t="s">
        <v>436</v>
      </c>
      <c r="B37" s="377" t="s">
        <v>437</v>
      </c>
      <c r="C37" s="60">
        <v>0</v>
      </c>
      <c r="D37" s="60">
        <v>0</v>
      </c>
      <c r="E37" s="149"/>
      <c r="F37" s="149"/>
      <c r="G37" s="150"/>
    </row>
    <row r="38" spans="1:7" ht="12">
      <c r="A38" s="376" t="s">
        <v>438</v>
      </c>
      <c r="B38" s="377" t="s">
        <v>439</v>
      </c>
      <c r="C38" s="60">
        <v>0</v>
      </c>
      <c r="D38" s="60">
        <v>0</v>
      </c>
      <c r="E38" s="149"/>
      <c r="F38" s="149"/>
      <c r="G38" s="150"/>
    </row>
    <row r="39" spans="1:7" ht="12">
      <c r="A39" s="376" t="s">
        <v>440</v>
      </c>
      <c r="B39" s="377" t="s">
        <v>441</v>
      </c>
      <c r="C39" s="60">
        <v>0</v>
      </c>
      <c r="D39" s="60">
        <v>0</v>
      </c>
      <c r="E39" s="149"/>
      <c r="F39" s="149"/>
      <c r="G39" s="150"/>
    </row>
    <row r="40" spans="1:7" ht="12">
      <c r="A40" s="376" t="s">
        <v>442</v>
      </c>
      <c r="B40" s="377" t="s">
        <v>443</v>
      </c>
      <c r="C40" s="60">
        <v>0</v>
      </c>
      <c r="D40" s="60">
        <v>0</v>
      </c>
      <c r="E40" s="149"/>
      <c r="F40" s="149"/>
      <c r="G40" s="150"/>
    </row>
    <row r="41" spans="1:8" ht="12">
      <c r="A41" s="376" t="s">
        <v>444</v>
      </c>
      <c r="B41" s="377" t="s">
        <v>445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1" t="s">
        <v>446</v>
      </c>
      <c r="B42" s="382" t="s">
        <v>447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5" t="s">
        <v>448</v>
      </c>
      <c r="B43" s="382" t="s">
        <v>449</v>
      </c>
      <c r="C43" s="61">
        <f>C42+C32+C20</f>
        <v>13</v>
      </c>
      <c r="D43" s="61">
        <f>D42+D32+D20</f>
        <v>5</v>
      </c>
      <c r="E43" s="149"/>
      <c r="F43" s="149"/>
      <c r="G43" s="153"/>
      <c r="H43" s="154"/>
    </row>
    <row r="44" spans="1:8" ht="12">
      <c r="A44" s="374" t="s">
        <v>450</v>
      </c>
      <c r="B44" s="383" t="s">
        <v>451</v>
      </c>
      <c r="C44" s="61">
        <f>D45</f>
        <v>14</v>
      </c>
      <c r="D44" s="152">
        <v>9</v>
      </c>
      <c r="E44" s="149"/>
      <c r="F44" s="149"/>
      <c r="G44" s="153"/>
      <c r="H44" s="154"/>
    </row>
    <row r="45" spans="1:8" ht="12">
      <c r="A45" s="374" t="s">
        <v>452</v>
      </c>
      <c r="B45" s="383" t="s">
        <v>453</v>
      </c>
      <c r="C45" s="61">
        <f>C44+C43</f>
        <v>27</v>
      </c>
      <c r="D45" s="61">
        <f>D44+D43</f>
        <v>14</v>
      </c>
      <c r="E45" s="149"/>
      <c r="F45" s="149"/>
      <c r="G45" s="153"/>
      <c r="H45" s="154"/>
    </row>
    <row r="46" spans="1:8" ht="12">
      <c r="A46" s="376" t="s">
        <v>454</v>
      </c>
      <c r="B46" s="383" t="s">
        <v>455</v>
      </c>
      <c r="C46" s="62">
        <v>27</v>
      </c>
      <c r="D46" s="62">
        <v>14</v>
      </c>
      <c r="E46" s="149"/>
      <c r="F46" s="149"/>
      <c r="G46" s="153"/>
      <c r="H46" s="154"/>
    </row>
    <row r="47" spans="1:8" ht="12">
      <c r="A47" s="376" t="s">
        <v>456</v>
      </c>
      <c r="B47" s="383" t="s">
        <v>457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6"/>
      <c r="C48" s="387"/>
      <c r="D48" s="387"/>
      <c r="E48" s="150"/>
      <c r="F48" s="150"/>
      <c r="G48" s="153"/>
      <c r="H48" s="154"/>
    </row>
    <row r="49" spans="1:8" ht="12">
      <c r="A49" s="482" t="s">
        <v>875</v>
      </c>
      <c r="B49" s="506"/>
      <c r="C49" s="505"/>
      <c r="D49" s="507"/>
      <c r="E49" s="389"/>
      <c r="F49" s="150"/>
      <c r="G49" s="153"/>
      <c r="H49" s="154"/>
    </row>
    <row r="50" spans="1:8" ht="12">
      <c r="A50" s="508"/>
      <c r="B50" s="506" t="s">
        <v>380</v>
      </c>
      <c r="C50" s="596"/>
      <c r="D50" s="596"/>
      <c r="G50" s="154"/>
      <c r="H50" s="154"/>
    </row>
    <row r="51" spans="1:8" ht="12.75">
      <c r="A51" s="508"/>
      <c r="B51" s="590" t="s">
        <v>863</v>
      </c>
      <c r="C51" s="505"/>
      <c r="D51" s="505"/>
      <c r="G51" s="154"/>
      <c r="H51" s="154"/>
    </row>
    <row r="52" spans="1:8" ht="12">
      <c r="A52" s="508"/>
      <c r="B52" s="506" t="s">
        <v>780</v>
      </c>
      <c r="C52" s="596"/>
      <c r="D52" s="596"/>
      <c r="G52" s="154"/>
      <c r="H52" s="154"/>
    </row>
    <row r="53" spans="1:8" ht="12.75">
      <c r="A53" s="508"/>
      <c r="B53" s="590" t="s">
        <v>864</v>
      </c>
      <c r="C53" s="505"/>
      <c r="D53" s="505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I39" sqref="I39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29"/>
      <c r="C3" s="602" t="str">
        <f>'справка №1-БАЛАНС'!E3</f>
        <v> "Гоце Делчев - Табак" АД </v>
      </c>
      <c r="D3" s="603"/>
      <c r="E3" s="603"/>
      <c r="F3" s="603"/>
      <c r="G3" s="603"/>
      <c r="H3" s="529"/>
      <c r="I3" s="529"/>
      <c r="J3" s="1"/>
      <c r="K3" s="528" t="s">
        <v>2</v>
      </c>
      <c r="L3" s="528"/>
      <c r="M3" s="543">
        <f>'справка №1-БАЛАНС'!H3</f>
        <v>811155180</v>
      </c>
      <c r="N3" s="2"/>
    </row>
    <row r="4" spans="1:15" s="4" customFormat="1" ht="13.5" customHeight="1">
      <c r="A4" s="5" t="s">
        <v>459</v>
      </c>
      <c r="B4" s="529"/>
      <c r="C4" s="602" t="str">
        <f>'справка №1-БАЛАНС'!E4</f>
        <v>ГОДИШЕН</v>
      </c>
      <c r="D4" s="602"/>
      <c r="E4" s="604"/>
      <c r="F4" s="602"/>
      <c r="G4" s="602"/>
      <c r="H4" s="497"/>
      <c r="I4" s="497"/>
      <c r="J4" s="545"/>
      <c r="K4" s="536"/>
      <c r="L4" s="536"/>
      <c r="M4" s="544" t="str">
        <f>'справка №1-БАЛАНС'!H4</f>
        <v>РГ-05-156</v>
      </c>
      <c r="N4" s="6"/>
      <c r="O4" s="7"/>
    </row>
    <row r="5" spans="1:14" s="4" customFormat="1" ht="12.75" customHeight="1">
      <c r="A5" s="5" t="s">
        <v>5</v>
      </c>
      <c r="B5" s="527"/>
      <c r="C5" s="602" t="str">
        <f>'справка №1-БАЛАНС'!E5</f>
        <v>към 31.12.2013 година</v>
      </c>
      <c r="D5" s="603"/>
      <c r="E5" s="603"/>
      <c r="F5" s="603"/>
      <c r="G5" s="603"/>
      <c r="H5" s="529"/>
      <c r="I5" s="529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460</v>
      </c>
      <c r="E6" s="200"/>
      <c r="F6" s="200"/>
      <c r="G6" s="200"/>
      <c r="H6" s="200"/>
      <c r="I6" s="200" t="s">
        <v>461</v>
      </c>
      <c r="J6" s="221"/>
      <c r="K6" s="207"/>
      <c r="L6" s="198"/>
      <c r="M6" s="201"/>
      <c r="N6" s="157"/>
    </row>
    <row r="7" spans="1:14" s="14" customFormat="1" ht="60">
      <c r="A7" s="229" t="s">
        <v>462</v>
      </c>
      <c r="B7" s="233" t="s">
        <v>463</v>
      </c>
      <c r="C7" s="199" t="s">
        <v>464</v>
      </c>
      <c r="D7" s="230" t="s">
        <v>465</v>
      </c>
      <c r="E7" s="198" t="s">
        <v>466</v>
      </c>
      <c r="F7" s="12" t="s">
        <v>467</v>
      </c>
      <c r="G7" s="12"/>
      <c r="H7" s="12"/>
      <c r="I7" s="198" t="s">
        <v>468</v>
      </c>
      <c r="J7" s="222" t="s">
        <v>469</v>
      </c>
      <c r="K7" s="199" t="s">
        <v>470</v>
      </c>
      <c r="L7" s="199" t="s">
        <v>471</v>
      </c>
      <c r="M7" s="227" t="s">
        <v>472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473</v>
      </c>
      <c r="G8" s="11" t="s">
        <v>474</v>
      </c>
      <c r="H8" s="11" t="s">
        <v>475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476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477</v>
      </c>
      <c r="L10" s="15" t="s">
        <v>111</v>
      </c>
      <c r="M10" s="16" t="s">
        <v>119</v>
      </c>
      <c r="N10" s="13"/>
    </row>
    <row r="11" spans="1:23" ht="15.75" customHeight="1">
      <c r="A11" s="17" t="s">
        <v>478</v>
      </c>
      <c r="B11" s="33" t="s">
        <v>479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1418</v>
      </c>
      <c r="F11" s="64">
        <f>'справка №1-БАЛАНС'!H22</f>
        <v>422</v>
      </c>
      <c r="G11" s="64">
        <f>'справка №1-БАЛАНС'!H23</f>
        <v>0</v>
      </c>
      <c r="H11" s="66">
        <v>3540</v>
      </c>
      <c r="I11" s="64">
        <f>'справка №1-БАЛАНС'!H28+'справка №1-БАЛАНС'!H31</f>
        <v>60</v>
      </c>
      <c r="J11" s="64">
        <f>'справка №1-БАЛАНС'!H29+'справка №1-БАЛАНС'!H32</f>
        <v>0</v>
      </c>
      <c r="K11" s="66">
        <v>0</v>
      </c>
      <c r="L11" s="390">
        <f>SUM(C11:K11)</f>
        <v>6402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480</v>
      </c>
      <c r="B12" s="33" t="s">
        <v>481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0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482</v>
      </c>
      <c r="B13" s="15" t="s">
        <v>483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0">
        <f t="shared" si="1"/>
        <v>0</v>
      </c>
      <c r="M13" s="66">
        <v>0</v>
      </c>
      <c r="N13" s="18"/>
    </row>
    <row r="14" spans="1:14" ht="12" customHeight="1">
      <c r="A14" s="20" t="s">
        <v>484</v>
      </c>
      <c r="B14" s="15" t="s">
        <v>485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0">
        <f t="shared" si="1"/>
        <v>0</v>
      </c>
      <c r="M14" s="66">
        <v>0</v>
      </c>
      <c r="N14" s="18"/>
    </row>
    <row r="15" spans="1:23" ht="12">
      <c r="A15" s="17" t="s">
        <v>486</v>
      </c>
      <c r="B15" s="33" t="s">
        <v>487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1418</v>
      </c>
      <c r="F15" s="67">
        <f t="shared" si="2"/>
        <v>422</v>
      </c>
      <c r="G15" s="67">
        <f t="shared" si="2"/>
        <v>0</v>
      </c>
      <c r="H15" s="67">
        <f t="shared" si="2"/>
        <v>3540</v>
      </c>
      <c r="I15" s="67">
        <f t="shared" si="2"/>
        <v>60</v>
      </c>
      <c r="J15" s="67">
        <f t="shared" si="2"/>
        <v>0</v>
      </c>
      <c r="K15" s="67">
        <f t="shared" si="2"/>
        <v>0</v>
      </c>
      <c r="L15" s="390">
        <f t="shared" si="1"/>
        <v>6402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488</v>
      </c>
      <c r="B16" s="40" t="s">
        <v>489</v>
      </c>
      <c r="C16" s="203"/>
      <c r="D16" s="204"/>
      <c r="E16" s="204"/>
      <c r="F16" s="204"/>
      <c r="G16" s="204"/>
      <c r="H16" s="205"/>
      <c r="I16" s="219">
        <f>+'справка №1-БАЛАНС'!G31</f>
        <v>28</v>
      </c>
      <c r="J16" s="391">
        <f>+'справка №1-БАЛАНС'!G32</f>
        <v>0</v>
      </c>
      <c r="K16" s="66">
        <v>0</v>
      </c>
      <c r="L16" s="390">
        <f t="shared" si="1"/>
        <v>28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490</v>
      </c>
      <c r="B17" s="15" t="s">
        <v>491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60</v>
      </c>
      <c r="I17" s="68">
        <f t="shared" si="3"/>
        <v>-60</v>
      </c>
      <c r="J17" s="68">
        <f>J18+J19</f>
        <v>0</v>
      </c>
      <c r="K17" s="68">
        <f t="shared" si="3"/>
        <v>0</v>
      </c>
      <c r="L17" s="390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492</v>
      </c>
      <c r="B18" s="35" t="s">
        <v>493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0">
        <f t="shared" si="1"/>
        <v>0</v>
      </c>
      <c r="M18" s="66">
        <v>0</v>
      </c>
      <c r="N18" s="18"/>
    </row>
    <row r="19" spans="1:14" ht="12" customHeight="1">
      <c r="A19" s="21" t="s">
        <v>494</v>
      </c>
      <c r="B19" s="35" t="s">
        <v>495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60</v>
      </c>
      <c r="I19" s="66">
        <v>-60</v>
      </c>
      <c r="J19" s="66">
        <v>0</v>
      </c>
      <c r="K19" s="66">
        <v>0</v>
      </c>
      <c r="L19" s="390">
        <f t="shared" si="1"/>
        <v>0</v>
      </c>
      <c r="M19" s="66">
        <v>0</v>
      </c>
      <c r="N19" s="18"/>
    </row>
    <row r="20" spans="1:14" ht="12.75" customHeight="1">
      <c r="A20" s="20" t="s">
        <v>496</v>
      </c>
      <c r="B20" s="15" t="s">
        <v>497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390">
        <f t="shared" si="1"/>
        <v>0</v>
      </c>
      <c r="M20" s="66">
        <v>0</v>
      </c>
      <c r="N20" s="18"/>
    </row>
    <row r="21" spans="1:23" ht="23.25" customHeight="1">
      <c r="A21" s="20" t="s">
        <v>498</v>
      </c>
      <c r="B21" s="15" t="s">
        <v>499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0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500</v>
      </c>
      <c r="B22" s="15" t="s">
        <v>501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0">
        <f t="shared" si="1"/>
        <v>0</v>
      </c>
      <c r="M22" s="206">
        <v>0</v>
      </c>
      <c r="N22" s="18"/>
    </row>
    <row r="23" spans="1:14" ht="12">
      <c r="A23" s="20" t="s">
        <v>502</v>
      </c>
      <c r="B23" s="15" t="s">
        <v>503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0">
        <f t="shared" si="1"/>
        <v>0</v>
      </c>
      <c r="M23" s="206">
        <v>0</v>
      </c>
      <c r="N23" s="18"/>
    </row>
    <row r="24" spans="1:23" ht="22.5" customHeight="1">
      <c r="A24" s="20" t="s">
        <v>504</v>
      </c>
      <c r="B24" s="15" t="s">
        <v>505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0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500</v>
      </c>
      <c r="B25" s="15" t="s">
        <v>506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0">
        <f t="shared" si="1"/>
        <v>0</v>
      </c>
      <c r="M25" s="206">
        <v>0</v>
      </c>
      <c r="N25" s="18"/>
    </row>
    <row r="26" spans="1:14" ht="12">
      <c r="A26" s="20" t="s">
        <v>502</v>
      </c>
      <c r="B26" s="15" t="s">
        <v>507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0">
        <f t="shared" si="1"/>
        <v>0</v>
      </c>
      <c r="M26" s="206">
        <v>0</v>
      </c>
      <c r="N26" s="18"/>
    </row>
    <row r="27" spans="1:14" ht="12">
      <c r="A27" s="20" t="s">
        <v>508</v>
      </c>
      <c r="B27" s="15" t="s">
        <v>509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0">
        <f t="shared" si="1"/>
        <v>0</v>
      </c>
      <c r="M27" s="66">
        <v>0</v>
      </c>
      <c r="N27" s="18"/>
    </row>
    <row r="28" spans="1:14" ht="12">
      <c r="A28" s="20" t="s">
        <v>510</v>
      </c>
      <c r="B28" s="15" t="s">
        <v>511</v>
      </c>
      <c r="C28" s="66">
        <v>0</v>
      </c>
      <c r="D28" s="66">
        <v>0</v>
      </c>
      <c r="E28" s="66">
        <v>-7</v>
      </c>
      <c r="F28" s="66">
        <v>0</v>
      </c>
      <c r="G28" s="66">
        <v>0</v>
      </c>
      <c r="H28" s="66">
        <v>0</v>
      </c>
      <c r="I28" s="66">
        <v>7</v>
      </c>
      <c r="J28" s="66">
        <v>0</v>
      </c>
      <c r="K28" s="66">
        <v>0</v>
      </c>
      <c r="L28" s="390">
        <f t="shared" si="1"/>
        <v>0</v>
      </c>
      <c r="M28" s="66">
        <v>0</v>
      </c>
      <c r="N28" s="18"/>
    </row>
    <row r="29" spans="1:23" ht="14.25" customHeight="1">
      <c r="A29" s="17" t="s">
        <v>512</v>
      </c>
      <c r="B29" s="33" t="s">
        <v>513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1411</v>
      </c>
      <c r="F29" s="65">
        <f t="shared" si="6"/>
        <v>422</v>
      </c>
      <c r="G29" s="65">
        <f t="shared" si="6"/>
        <v>0</v>
      </c>
      <c r="H29" s="65">
        <f t="shared" si="6"/>
        <v>3600</v>
      </c>
      <c r="I29" s="65">
        <f t="shared" si="6"/>
        <v>35</v>
      </c>
      <c r="J29" s="65">
        <f t="shared" si="6"/>
        <v>0</v>
      </c>
      <c r="K29" s="65">
        <f t="shared" si="6"/>
        <v>0</v>
      </c>
      <c r="L29" s="390">
        <f t="shared" si="1"/>
        <v>6430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514</v>
      </c>
      <c r="B30" s="15" t="s">
        <v>515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0">
        <f t="shared" si="1"/>
        <v>0</v>
      </c>
      <c r="M30" s="66">
        <v>0</v>
      </c>
      <c r="N30" s="18"/>
    </row>
    <row r="31" spans="1:14" ht="24" customHeight="1">
      <c r="A31" s="20" t="s">
        <v>516</v>
      </c>
      <c r="B31" s="15" t="s">
        <v>517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0">
        <f t="shared" si="1"/>
        <v>0</v>
      </c>
      <c r="M31" s="66">
        <v>0</v>
      </c>
      <c r="N31" s="18"/>
    </row>
    <row r="32" spans="1:23" ht="23.25" customHeight="1">
      <c r="A32" s="17" t="s">
        <v>518</v>
      </c>
      <c r="B32" s="33" t="s">
        <v>519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1411</v>
      </c>
      <c r="F32" s="65">
        <f t="shared" si="7"/>
        <v>422</v>
      </c>
      <c r="G32" s="65">
        <f t="shared" si="7"/>
        <v>0</v>
      </c>
      <c r="H32" s="65">
        <f t="shared" si="7"/>
        <v>3600</v>
      </c>
      <c r="I32" s="65">
        <f t="shared" si="7"/>
        <v>35</v>
      </c>
      <c r="J32" s="65">
        <f t="shared" si="7"/>
        <v>0</v>
      </c>
      <c r="K32" s="65">
        <f t="shared" si="7"/>
        <v>0</v>
      </c>
      <c r="L32" s="390">
        <f t="shared" si="1"/>
        <v>6430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2"/>
      <c r="B33" s="393"/>
      <c r="C33" s="22"/>
      <c r="D33" s="22"/>
      <c r="E33" s="590"/>
      <c r="F33" s="22"/>
      <c r="G33" s="22"/>
      <c r="H33" s="22"/>
      <c r="I33" s="22"/>
      <c r="J33" s="22"/>
      <c r="K33" s="590"/>
      <c r="L33" s="394"/>
      <c r="M33" s="394"/>
      <c r="N33" s="18"/>
    </row>
    <row r="34" spans="1:14" ht="23.25" customHeight="1">
      <c r="A34" s="392"/>
      <c r="B34" s="393"/>
      <c r="C34" s="22"/>
      <c r="D34" s="593" t="s">
        <v>520</v>
      </c>
      <c r="E34" s="593"/>
      <c r="F34" s="22"/>
      <c r="G34" s="22"/>
      <c r="H34" s="22"/>
      <c r="I34" s="22"/>
      <c r="J34" s="23" t="s">
        <v>872</v>
      </c>
      <c r="K34" s="23"/>
      <c r="L34" s="398"/>
      <c r="M34" s="395"/>
      <c r="N34" s="18"/>
    </row>
    <row r="35" spans="1:14" ht="12.75">
      <c r="A35" s="482" t="s">
        <v>875</v>
      </c>
      <c r="B35" s="36"/>
      <c r="C35" s="23"/>
      <c r="D35" s="398"/>
      <c r="E35" s="602" t="s">
        <v>867</v>
      </c>
      <c r="F35" s="605"/>
      <c r="G35" s="605"/>
      <c r="H35" s="605"/>
      <c r="I35" s="605"/>
      <c r="J35" s="403"/>
      <c r="K35" s="590"/>
      <c r="L35" s="598" t="s">
        <v>864</v>
      </c>
      <c r="M35" s="598"/>
      <c r="N35" s="18"/>
    </row>
    <row r="36" spans="1:13" ht="12.75">
      <c r="A36" s="396"/>
      <c r="B36" s="397"/>
      <c r="C36" s="398"/>
      <c r="D36" s="398"/>
      <c r="E36" s="590"/>
      <c r="F36" s="590"/>
      <c r="G36" s="475"/>
      <c r="H36" s="475"/>
      <c r="I36" s="590"/>
      <c r="J36" s="403"/>
      <c r="K36" s="398"/>
      <c r="L36" s="403"/>
      <c r="M36" s="399"/>
    </row>
    <row r="37" spans="1:13" ht="12">
      <c r="A37" s="396"/>
      <c r="B37" s="397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9"/>
    </row>
    <row r="38" spans="1:13" ht="12">
      <c r="A38" s="396"/>
      <c r="B38" s="397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9"/>
    </row>
    <row r="39" spans="1:13" ht="12">
      <c r="A39" s="396"/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9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6">
    <mergeCell ref="A1:M1"/>
    <mergeCell ref="L35:M35"/>
    <mergeCell ref="C3:G3"/>
    <mergeCell ref="C4:G4"/>
    <mergeCell ref="C5:G5"/>
    <mergeCell ref="E35:I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5" bottom="0.32" header="0.42" footer="0.17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5">
      <selection activeCell="M42" sqref="M42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0"/>
      <c r="B1" s="401" t="s">
        <v>521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0"/>
      <c r="N1" s="400"/>
      <c r="O1" s="400"/>
      <c r="P1" s="400"/>
      <c r="Q1" s="400"/>
      <c r="R1" s="400"/>
    </row>
    <row r="2" spans="1:18" ht="16.5" customHeight="1">
      <c r="A2" s="622" t="s">
        <v>382</v>
      </c>
      <c r="B2" s="620"/>
      <c r="C2" s="539"/>
      <c r="D2" s="539"/>
      <c r="E2" s="602" t="str">
        <f>'справка №1-БАЛАНС'!E3</f>
        <v> "Гоце Делчев - Табак" АД </v>
      </c>
      <c r="F2" s="623"/>
      <c r="G2" s="623"/>
      <c r="H2" s="539"/>
      <c r="I2" s="407"/>
      <c r="J2" s="407"/>
      <c r="K2" s="407"/>
      <c r="L2" s="407"/>
      <c r="M2" s="616" t="s">
        <v>860</v>
      </c>
      <c r="N2" s="617"/>
      <c r="O2" s="617"/>
      <c r="P2" s="618">
        <f>'справка №1-БАЛАНС'!H3</f>
        <v>811155180</v>
      </c>
      <c r="Q2" s="618"/>
      <c r="R2" s="320"/>
    </row>
    <row r="3" spans="1:18" ht="15">
      <c r="A3" s="622" t="s">
        <v>5</v>
      </c>
      <c r="B3" s="620"/>
      <c r="C3" s="540"/>
      <c r="D3" s="540"/>
      <c r="E3" s="602" t="str">
        <f>'справка №1-БАЛАНС'!E5</f>
        <v>към 31.12.2013 година</v>
      </c>
      <c r="F3" s="624"/>
      <c r="G3" s="624"/>
      <c r="H3" s="622"/>
      <c r="I3" s="620"/>
      <c r="J3" s="622"/>
      <c r="K3" s="620"/>
      <c r="L3" s="409"/>
      <c r="M3" s="536"/>
      <c r="N3" s="536" t="s">
        <v>4</v>
      </c>
      <c r="O3" s="536">
        <v>156</v>
      </c>
      <c r="P3" s="619"/>
      <c r="Q3" s="619"/>
      <c r="R3" s="321"/>
    </row>
    <row r="4" spans="1:18" ht="12.75">
      <c r="A4" s="402" t="s">
        <v>522</v>
      </c>
      <c r="B4" s="408"/>
      <c r="C4" s="408"/>
      <c r="D4" s="409"/>
      <c r="E4" s="608"/>
      <c r="F4" s="609"/>
      <c r="G4" s="609"/>
      <c r="H4" s="409"/>
      <c r="I4" s="409"/>
      <c r="J4" s="409"/>
      <c r="K4" s="409"/>
      <c r="L4" s="409"/>
      <c r="M4" s="409"/>
      <c r="N4" s="409"/>
      <c r="O4" s="409"/>
      <c r="P4" s="409"/>
      <c r="Q4" s="404"/>
      <c r="R4" s="404" t="s">
        <v>523</v>
      </c>
    </row>
    <row r="5" spans="1:18" s="43" customFormat="1" ht="30.75" customHeight="1">
      <c r="A5" s="610" t="s">
        <v>462</v>
      </c>
      <c r="B5" s="611"/>
      <c r="C5" s="614" t="s">
        <v>8</v>
      </c>
      <c r="D5" s="415" t="s">
        <v>524</v>
      </c>
      <c r="E5" s="415"/>
      <c r="F5" s="415"/>
      <c r="G5" s="415"/>
      <c r="H5" s="415" t="s">
        <v>525</v>
      </c>
      <c r="I5" s="415"/>
      <c r="J5" s="606" t="s">
        <v>526</v>
      </c>
      <c r="K5" s="415" t="s">
        <v>527</v>
      </c>
      <c r="L5" s="415"/>
      <c r="M5" s="415"/>
      <c r="N5" s="415"/>
      <c r="O5" s="415" t="s">
        <v>525</v>
      </c>
      <c r="P5" s="415"/>
      <c r="Q5" s="606" t="s">
        <v>528</v>
      </c>
      <c r="R5" s="606" t="s">
        <v>529</v>
      </c>
    </row>
    <row r="6" spans="1:18" s="43" customFormat="1" ht="48">
      <c r="A6" s="612"/>
      <c r="B6" s="613"/>
      <c r="C6" s="615"/>
      <c r="D6" s="416" t="s">
        <v>530</v>
      </c>
      <c r="E6" s="416" t="s">
        <v>531</v>
      </c>
      <c r="F6" s="416" t="s">
        <v>532</v>
      </c>
      <c r="G6" s="416" t="s">
        <v>533</v>
      </c>
      <c r="H6" s="416" t="s">
        <v>534</v>
      </c>
      <c r="I6" s="416" t="s">
        <v>535</v>
      </c>
      <c r="J6" s="607"/>
      <c r="K6" s="416" t="s">
        <v>530</v>
      </c>
      <c r="L6" s="416" t="s">
        <v>536</v>
      </c>
      <c r="M6" s="416" t="s">
        <v>537</v>
      </c>
      <c r="N6" s="416" t="s">
        <v>538</v>
      </c>
      <c r="O6" s="416" t="s">
        <v>534</v>
      </c>
      <c r="P6" s="416" t="s">
        <v>535</v>
      </c>
      <c r="Q6" s="607"/>
      <c r="R6" s="607"/>
    </row>
    <row r="7" spans="1:18" s="43" customFormat="1" ht="12">
      <c r="A7" s="418" t="s">
        <v>539</v>
      </c>
      <c r="B7" s="418"/>
      <c r="C7" s="419" t="s">
        <v>15</v>
      </c>
      <c r="D7" s="416">
        <v>1</v>
      </c>
      <c r="E7" s="416">
        <v>2</v>
      </c>
      <c r="F7" s="416">
        <v>3</v>
      </c>
      <c r="G7" s="416">
        <v>4</v>
      </c>
      <c r="H7" s="416">
        <v>5</v>
      </c>
      <c r="I7" s="416">
        <v>6</v>
      </c>
      <c r="J7" s="416">
        <v>7</v>
      </c>
      <c r="K7" s="416">
        <v>8</v>
      </c>
      <c r="L7" s="416">
        <v>9</v>
      </c>
      <c r="M7" s="416">
        <v>10</v>
      </c>
      <c r="N7" s="416">
        <v>11</v>
      </c>
      <c r="O7" s="416">
        <v>12</v>
      </c>
      <c r="P7" s="416">
        <v>13</v>
      </c>
      <c r="Q7" s="416">
        <v>14</v>
      </c>
      <c r="R7" s="416">
        <v>15</v>
      </c>
    </row>
    <row r="8" spans="1:18" ht="27" customHeight="1">
      <c r="A8" s="420" t="s">
        <v>540</v>
      </c>
      <c r="B8" s="421" t="s">
        <v>541</v>
      </c>
      <c r="C8" s="422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</row>
    <row r="9" spans="1:28" ht="12">
      <c r="A9" s="424" t="s">
        <v>542</v>
      </c>
      <c r="B9" s="424" t="s">
        <v>543</v>
      </c>
      <c r="C9" s="425" t="s">
        <v>544</v>
      </c>
      <c r="D9" s="210">
        <v>1784</v>
      </c>
      <c r="E9" s="210">
        <v>0</v>
      </c>
      <c r="F9" s="210">
        <v>0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4" t="s">
        <v>545</v>
      </c>
      <c r="B10" s="424" t="s">
        <v>546</v>
      </c>
      <c r="C10" s="425" t="s">
        <v>547</v>
      </c>
      <c r="D10" s="210">
        <v>6920</v>
      </c>
      <c r="E10" s="210">
        <v>0</v>
      </c>
      <c r="F10" s="210">
        <v>3786</v>
      </c>
      <c r="G10" s="81">
        <f aca="true" t="shared" si="2" ref="G10:G39">D10+E10-F10</f>
        <v>3134</v>
      </c>
      <c r="H10" s="71">
        <v>0</v>
      </c>
      <c r="I10" s="71">
        <v>0</v>
      </c>
      <c r="J10" s="81">
        <f aca="true" t="shared" si="3" ref="J10:J39">G10+H10-I10</f>
        <v>3134</v>
      </c>
      <c r="K10" s="71">
        <v>2900</v>
      </c>
      <c r="L10" s="71">
        <v>140</v>
      </c>
      <c r="M10" s="71">
        <v>1389</v>
      </c>
      <c r="N10" s="81">
        <f aca="true" t="shared" si="4" ref="N10:N39">K10+L10-M10</f>
        <v>1651</v>
      </c>
      <c r="O10" s="71">
        <v>0</v>
      </c>
      <c r="P10" s="71">
        <v>0</v>
      </c>
      <c r="Q10" s="81">
        <f t="shared" si="0"/>
        <v>1651</v>
      </c>
      <c r="R10" s="81">
        <f t="shared" si="1"/>
        <v>1483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4" t="s">
        <v>548</v>
      </c>
      <c r="B11" s="424" t="s">
        <v>549</v>
      </c>
      <c r="C11" s="425" t="s">
        <v>550</v>
      </c>
      <c r="D11" s="210">
        <v>1578</v>
      </c>
      <c r="E11" s="210">
        <v>0</v>
      </c>
      <c r="F11" s="210">
        <v>86</v>
      </c>
      <c r="G11" s="81">
        <f t="shared" si="2"/>
        <v>1492</v>
      </c>
      <c r="H11" s="71">
        <v>0</v>
      </c>
      <c r="I11" s="71">
        <v>0</v>
      </c>
      <c r="J11" s="81">
        <f t="shared" si="3"/>
        <v>1492</v>
      </c>
      <c r="K11" s="71">
        <v>1558</v>
      </c>
      <c r="L11" s="71">
        <v>19</v>
      </c>
      <c r="M11" s="71">
        <v>86</v>
      </c>
      <c r="N11" s="81">
        <f t="shared" si="4"/>
        <v>1491</v>
      </c>
      <c r="O11" s="71">
        <v>0</v>
      </c>
      <c r="P11" s="71">
        <v>0</v>
      </c>
      <c r="Q11" s="81">
        <f t="shared" si="0"/>
        <v>1491</v>
      </c>
      <c r="R11" s="81">
        <f t="shared" si="1"/>
        <v>1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4" t="s">
        <v>551</v>
      </c>
      <c r="B12" s="424" t="s">
        <v>552</v>
      </c>
      <c r="C12" s="425" t="s">
        <v>553</v>
      </c>
      <c r="D12" s="210">
        <v>41</v>
      </c>
      <c r="E12" s="210">
        <v>0</v>
      </c>
      <c r="F12" s="210">
        <v>0</v>
      </c>
      <c r="G12" s="81">
        <f t="shared" si="2"/>
        <v>41</v>
      </c>
      <c r="H12" s="71">
        <v>0</v>
      </c>
      <c r="I12" s="71">
        <v>0</v>
      </c>
      <c r="J12" s="81">
        <f t="shared" si="3"/>
        <v>41</v>
      </c>
      <c r="K12" s="71">
        <v>28</v>
      </c>
      <c r="L12" s="71">
        <v>1</v>
      </c>
      <c r="M12" s="71">
        <v>0</v>
      </c>
      <c r="N12" s="81">
        <f t="shared" si="4"/>
        <v>29</v>
      </c>
      <c r="O12" s="71">
        <v>0</v>
      </c>
      <c r="P12" s="71">
        <v>0</v>
      </c>
      <c r="Q12" s="81">
        <f t="shared" si="0"/>
        <v>29</v>
      </c>
      <c r="R12" s="81">
        <f t="shared" si="1"/>
        <v>12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4" t="s">
        <v>554</v>
      </c>
      <c r="B13" s="424" t="s">
        <v>555</v>
      </c>
      <c r="C13" s="425" t="s">
        <v>556</v>
      </c>
      <c r="D13" s="210">
        <v>28</v>
      </c>
      <c r="E13" s="210">
        <v>0</v>
      </c>
      <c r="F13" s="210">
        <v>0</v>
      </c>
      <c r="G13" s="81">
        <f t="shared" si="2"/>
        <v>28</v>
      </c>
      <c r="H13" s="71">
        <v>0</v>
      </c>
      <c r="I13" s="71">
        <v>0</v>
      </c>
      <c r="J13" s="81">
        <f t="shared" si="3"/>
        <v>28</v>
      </c>
      <c r="K13" s="71">
        <v>28</v>
      </c>
      <c r="L13" s="71">
        <v>0</v>
      </c>
      <c r="M13" s="71">
        <v>0</v>
      </c>
      <c r="N13" s="81">
        <f t="shared" si="4"/>
        <v>28</v>
      </c>
      <c r="O13" s="71">
        <v>0</v>
      </c>
      <c r="P13" s="71">
        <v>0</v>
      </c>
      <c r="Q13" s="81">
        <f t="shared" si="0"/>
        <v>28</v>
      </c>
      <c r="R13" s="81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4" t="s">
        <v>557</v>
      </c>
      <c r="B14" s="424" t="s">
        <v>558</v>
      </c>
      <c r="C14" s="425" t="s">
        <v>559</v>
      </c>
      <c r="D14" s="210">
        <v>89</v>
      </c>
      <c r="E14" s="210">
        <v>0</v>
      </c>
      <c r="F14" s="210">
        <v>5</v>
      </c>
      <c r="G14" s="81">
        <f t="shared" si="2"/>
        <v>84</v>
      </c>
      <c r="H14" s="71">
        <v>0</v>
      </c>
      <c r="I14" s="71">
        <v>0</v>
      </c>
      <c r="J14" s="81">
        <f t="shared" si="3"/>
        <v>84</v>
      </c>
      <c r="K14" s="71">
        <v>63</v>
      </c>
      <c r="L14" s="71">
        <v>4</v>
      </c>
      <c r="M14" s="71">
        <v>5</v>
      </c>
      <c r="N14" s="81">
        <f t="shared" si="4"/>
        <v>62</v>
      </c>
      <c r="O14" s="71">
        <v>0</v>
      </c>
      <c r="P14" s="71">
        <v>0</v>
      </c>
      <c r="Q14" s="81">
        <f t="shared" si="0"/>
        <v>62</v>
      </c>
      <c r="R14" s="81">
        <f t="shared" si="1"/>
        <v>22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8" t="s">
        <v>855</v>
      </c>
      <c r="B15" s="432" t="s">
        <v>856</v>
      </c>
      <c r="C15" s="519" t="s">
        <v>857</v>
      </c>
      <c r="D15" s="520">
        <v>1288</v>
      </c>
      <c r="E15" s="520">
        <v>0</v>
      </c>
      <c r="F15" s="520">
        <v>0</v>
      </c>
      <c r="G15" s="81">
        <f t="shared" si="2"/>
        <v>1288</v>
      </c>
      <c r="H15" s="521">
        <v>0</v>
      </c>
      <c r="I15" s="521">
        <v>0</v>
      </c>
      <c r="J15" s="81">
        <f t="shared" si="3"/>
        <v>1288</v>
      </c>
      <c r="K15" s="521">
        <v>0</v>
      </c>
      <c r="L15" s="521">
        <v>0</v>
      </c>
      <c r="M15" s="521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1288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424" t="s">
        <v>560</v>
      </c>
      <c r="B16" s="214" t="s">
        <v>561</v>
      </c>
      <c r="C16" s="425" t="s">
        <v>562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4"/>
      <c r="B17" s="426" t="s">
        <v>563</v>
      </c>
      <c r="C17" s="427" t="s">
        <v>564</v>
      </c>
      <c r="D17" s="215">
        <f>SUM(D9:D16)</f>
        <v>11728</v>
      </c>
      <c r="E17" s="215">
        <f>SUM(E9:E16)</f>
        <v>0</v>
      </c>
      <c r="F17" s="215">
        <f>SUM(F9:F16)</f>
        <v>3877</v>
      </c>
      <c r="G17" s="81">
        <f t="shared" si="2"/>
        <v>7851</v>
      </c>
      <c r="H17" s="82">
        <f>SUM(H9:H16)</f>
        <v>0</v>
      </c>
      <c r="I17" s="82">
        <f>SUM(I9:I16)</f>
        <v>0</v>
      </c>
      <c r="J17" s="81">
        <f t="shared" si="3"/>
        <v>7851</v>
      </c>
      <c r="K17" s="82">
        <f>SUM(K9:K16)</f>
        <v>4577</v>
      </c>
      <c r="L17" s="82">
        <f>SUM(L9:L16)</f>
        <v>164</v>
      </c>
      <c r="M17" s="82">
        <f>SUM(M9:M16)</f>
        <v>1480</v>
      </c>
      <c r="N17" s="81">
        <f t="shared" si="4"/>
        <v>3261</v>
      </c>
      <c r="O17" s="82">
        <f>SUM(O9:O16)</f>
        <v>0</v>
      </c>
      <c r="P17" s="82">
        <f>SUM(P9:P16)</f>
        <v>0</v>
      </c>
      <c r="Q17" s="81">
        <f t="shared" si="5"/>
        <v>3261</v>
      </c>
      <c r="R17" s="81">
        <f t="shared" si="6"/>
        <v>4590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8" t="s">
        <v>565</v>
      </c>
      <c r="B18" s="429" t="s">
        <v>566</v>
      </c>
      <c r="C18" s="427" t="s">
        <v>567</v>
      </c>
      <c r="D18" s="208">
        <v>0</v>
      </c>
      <c r="E18" s="208">
        <v>3786</v>
      </c>
      <c r="F18" s="208">
        <v>0</v>
      </c>
      <c r="G18" s="81">
        <f t="shared" si="2"/>
        <v>3786</v>
      </c>
      <c r="H18" s="69">
        <v>0</v>
      </c>
      <c r="I18" s="69">
        <v>0</v>
      </c>
      <c r="J18" s="81">
        <f t="shared" si="3"/>
        <v>3786</v>
      </c>
      <c r="K18" s="69">
        <v>0</v>
      </c>
      <c r="L18" s="69">
        <v>1389</v>
      </c>
      <c r="M18" s="69">
        <v>0</v>
      </c>
      <c r="N18" s="81">
        <f t="shared" si="4"/>
        <v>1389</v>
      </c>
      <c r="O18" s="69">
        <v>0</v>
      </c>
      <c r="P18" s="69">
        <v>0</v>
      </c>
      <c r="Q18" s="81">
        <f t="shared" si="5"/>
        <v>1389</v>
      </c>
      <c r="R18" s="81">
        <f t="shared" si="6"/>
        <v>2397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0" t="s">
        <v>568</v>
      </c>
      <c r="B19" s="429" t="s">
        <v>569</v>
      </c>
      <c r="C19" s="427" t="s">
        <v>570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1" t="s">
        <v>571</v>
      </c>
      <c r="B20" s="421" t="s">
        <v>572</v>
      </c>
      <c r="C20" s="425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4" t="s">
        <v>542</v>
      </c>
      <c r="B21" s="424" t="s">
        <v>573</v>
      </c>
      <c r="C21" s="425" t="s">
        <v>574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4" t="s">
        <v>545</v>
      </c>
      <c r="B22" s="424" t="s">
        <v>575</v>
      </c>
      <c r="C22" s="425" t="s">
        <v>576</v>
      </c>
      <c r="D22" s="210">
        <v>22</v>
      </c>
      <c r="E22" s="210">
        <v>0</v>
      </c>
      <c r="F22" s="210">
        <v>0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22</v>
      </c>
      <c r="L22" s="71">
        <v>0</v>
      </c>
      <c r="M22" s="71">
        <v>0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2" t="s">
        <v>548</v>
      </c>
      <c r="B23" s="432" t="s">
        <v>577</v>
      </c>
      <c r="C23" s="425" t="s">
        <v>578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4" t="s">
        <v>551</v>
      </c>
      <c r="B24" s="433" t="s">
        <v>561</v>
      </c>
      <c r="C24" s="425" t="s">
        <v>579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4"/>
      <c r="B25" s="426" t="s">
        <v>836</v>
      </c>
      <c r="C25" s="434" t="s">
        <v>581</v>
      </c>
      <c r="D25" s="211">
        <f>SUM(D21:D24)</f>
        <v>22</v>
      </c>
      <c r="E25" s="211">
        <f aca="true" t="shared" si="7" ref="E25:P25">SUM(E21:E24)</f>
        <v>0</v>
      </c>
      <c r="F25" s="211">
        <f t="shared" si="7"/>
        <v>0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22</v>
      </c>
      <c r="L25" s="72">
        <f t="shared" si="7"/>
        <v>0</v>
      </c>
      <c r="M25" s="72">
        <f t="shared" si="7"/>
        <v>0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1" t="s">
        <v>582</v>
      </c>
      <c r="B26" s="435" t="s">
        <v>583</v>
      </c>
      <c r="C26" s="436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0"/>
    </row>
    <row r="27" spans="1:28" ht="12">
      <c r="A27" s="424" t="s">
        <v>542</v>
      </c>
      <c r="B27" s="437" t="s">
        <v>851</v>
      </c>
      <c r="C27" s="438" t="s">
        <v>584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4"/>
      <c r="B28" s="424" t="s">
        <v>106</v>
      </c>
      <c r="C28" s="425" t="s">
        <v>585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4"/>
      <c r="B29" s="424" t="s">
        <v>108</v>
      </c>
      <c r="C29" s="425" t="s">
        <v>586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4"/>
      <c r="B30" s="424" t="s">
        <v>112</v>
      </c>
      <c r="C30" s="425" t="s">
        <v>587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4"/>
      <c r="B31" s="424" t="s">
        <v>114</v>
      </c>
      <c r="C31" s="425" t="s">
        <v>588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4" t="s">
        <v>545</v>
      </c>
      <c r="B32" s="437" t="s">
        <v>589</v>
      </c>
      <c r="C32" s="425" t="s">
        <v>590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4"/>
      <c r="B33" s="439" t="s">
        <v>120</v>
      </c>
      <c r="C33" s="425" t="s">
        <v>591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4"/>
      <c r="B34" s="439" t="s">
        <v>592</v>
      </c>
      <c r="C34" s="425" t="s">
        <v>593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4"/>
      <c r="B35" s="439" t="s">
        <v>594</v>
      </c>
      <c r="C35" s="425" t="s">
        <v>595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4"/>
      <c r="B36" s="439" t="s">
        <v>596</v>
      </c>
      <c r="C36" s="425" t="s">
        <v>597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4" t="s">
        <v>548</v>
      </c>
      <c r="B37" s="439" t="s">
        <v>561</v>
      </c>
      <c r="C37" s="425" t="s">
        <v>598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4"/>
      <c r="B38" s="426" t="s">
        <v>852</v>
      </c>
      <c r="C38" s="427" t="s">
        <v>600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8" t="s">
        <v>601</v>
      </c>
      <c r="B39" s="428" t="s">
        <v>602</v>
      </c>
      <c r="C39" s="427" t="s">
        <v>603</v>
      </c>
      <c r="D39" s="548">
        <v>0</v>
      </c>
      <c r="E39" s="548">
        <v>0</v>
      </c>
      <c r="F39" s="548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8">
        <v>0</v>
      </c>
      <c r="L39" s="548">
        <v>0</v>
      </c>
      <c r="M39" s="548">
        <v>0</v>
      </c>
      <c r="N39" s="81">
        <f t="shared" si="4"/>
        <v>0</v>
      </c>
      <c r="O39" s="548">
        <v>0</v>
      </c>
      <c r="P39" s="548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4"/>
      <c r="B40" s="428" t="s">
        <v>604</v>
      </c>
      <c r="C40" s="417" t="s">
        <v>605</v>
      </c>
      <c r="D40" s="509">
        <f>D17+D18+D19+D25+D38+D39</f>
        <v>11750</v>
      </c>
      <c r="E40" s="509">
        <f>E17+E18+E19+E25+E38+E39</f>
        <v>3786</v>
      </c>
      <c r="F40" s="509">
        <f aca="true" t="shared" si="13" ref="F40:R40">F17+F18+F19+F25+F38+F39</f>
        <v>3877</v>
      </c>
      <c r="G40" s="509">
        <f t="shared" si="13"/>
        <v>11659</v>
      </c>
      <c r="H40" s="509">
        <f t="shared" si="13"/>
        <v>0</v>
      </c>
      <c r="I40" s="509">
        <f t="shared" si="13"/>
        <v>0</v>
      </c>
      <c r="J40" s="509">
        <f t="shared" si="13"/>
        <v>11659</v>
      </c>
      <c r="K40" s="509">
        <f t="shared" si="13"/>
        <v>4599</v>
      </c>
      <c r="L40" s="509">
        <f t="shared" si="13"/>
        <v>1553</v>
      </c>
      <c r="M40" s="509">
        <f t="shared" si="13"/>
        <v>1480</v>
      </c>
      <c r="N40" s="509">
        <f t="shared" si="13"/>
        <v>4672</v>
      </c>
      <c r="O40" s="509">
        <f t="shared" si="13"/>
        <v>0</v>
      </c>
      <c r="P40" s="509">
        <f t="shared" si="13"/>
        <v>0</v>
      </c>
      <c r="Q40" s="509">
        <f t="shared" si="13"/>
        <v>4672</v>
      </c>
      <c r="R40" s="509">
        <f t="shared" si="13"/>
        <v>6987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2"/>
      <c r="B41" s="402"/>
      <c r="C41" s="402"/>
      <c r="D41" s="441"/>
      <c r="E41" s="441"/>
      <c r="F41" s="44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</row>
    <row r="42" spans="1:18" ht="12">
      <c r="A42" s="402"/>
      <c r="B42" s="402" t="s">
        <v>606</v>
      </c>
      <c r="C42" s="402"/>
      <c r="D42" s="410"/>
      <c r="E42" s="410"/>
      <c r="F42" s="410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2"/>
      <c r="B43" s="402"/>
      <c r="C43" s="402"/>
      <c r="D43" s="410"/>
      <c r="E43" s="410"/>
      <c r="F43" s="410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</row>
    <row r="44" spans="1:18" ht="12">
      <c r="A44" s="402"/>
      <c r="B44" s="482" t="s">
        <v>875</v>
      </c>
      <c r="C44" s="411"/>
      <c r="D44" s="412"/>
      <c r="E44" s="412"/>
      <c r="F44" s="412"/>
      <c r="G44" s="402"/>
      <c r="H44" s="413" t="s">
        <v>607</v>
      </c>
      <c r="I44" s="413"/>
      <c r="J44" s="413"/>
      <c r="K44" s="621"/>
      <c r="L44" s="621"/>
      <c r="M44" s="621"/>
      <c r="N44" s="621"/>
      <c r="O44" s="617" t="s">
        <v>873</v>
      </c>
      <c r="P44" s="620"/>
      <c r="Q44" s="620"/>
      <c r="R44" s="620"/>
    </row>
    <row r="45" spans="1:18" ht="12.75">
      <c r="A45" s="403"/>
      <c r="B45" s="403"/>
      <c r="C45" s="403"/>
      <c r="D45" s="414"/>
      <c r="E45" s="414"/>
      <c r="F45" s="414"/>
      <c r="G45" s="403"/>
      <c r="H45" s="403"/>
      <c r="I45" s="590" t="s">
        <v>865</v>
      </c>
      <c r="J45" s="590"/>
      <c r="K45" s="475"/>
      <c r="L45" s="475"/>
      <c r="M45" s="590" t="s">
        <v>866</v>
      </c>
      <c r="N45" s="403"/>
      <c r="O45" s="403"/>
      <c r="P45" s="403"/>
      <c r="Q45" s="403"/>
      <c r="R45" s="403"/>
    </row>
    <row r="46" spans="1:18" ht="12">
      <c r="A46" s="403"/>
      <c r="B46" s="403"/>
      <c r="C46" s="403"/>
      <c r="D46" s="414"/>
      <c r="E46" s="414"/>
      <c r="F46" s="414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</row>
    <row r="47" spans="1:18" ht="12">
      <c r="A47" s="403"/>
      <c r="B47" s="403"/>
      <c r="C47" s="403"/>
      <c r="D47" s="414"/>
      <c r="E47" s="414"/>
      <c r="F47" s="414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</row>
    <row r="48" spans="1:18" ht="12">
      <c r="A48" s="403"/>
      <c r="B48" s="403"/>
      <c r="C48" s="403"/>
      <c r="D48" s="414"/>
      <c r="E48" s="414"/>
      <c r="F48" s="414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</row>
    <row r="49" spans="1:18" ht="12">
      <c r="A49" s="403"/>
      <c r="B49" s="403"/>
      <c r="C49" s="403"/>
      <c r="D49" s="414"/>
      <c r="E49" s="414"/>
      <c r="F49" s="414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</row>
    <row r="50" spans="1:18" ht="12">
      <c r="A50" s="403"/>
      <c r="B50" s="403"/>
      <c r="C50" s="403"/>
      <c r="D50" s="414"/>
      <c r="E50" s="414"/>
      <c r="F50" s="414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H3:I3"/>
    <mergeCell ref="J3:K3"/>
    <mergeCell ref="A2:B2"/>
    <mergeCell ref="A3:B3"/>
    <mergeCell ref="E2:G2"/>
    <mergeCell ref="E3:G3"/>
    <mergeCell ref="M2:O2"/>
    <mergeCell ref="P2:Q2"/>
    <mergeCell ref="P3:Q3"/>
    <mergeCell ref="O44:R44"/>
    <mergeCell ref="Q5:Q6"/>
    <mergeCell ref="R5:R6"/>
    <mergeCell ref="K44:N44"/>
    <mergeCell ref="J5:J6"/>
    <mergeCell ref="E4:G4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0.91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130" zoomScaleNormal="130" workbookViewId="0" topLeftCell="A96">
      <selection activeCell="C96" sqref="C96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7" t="s">
        <v>608</v>
      </c>
      <c r="B1" s="627"/>
      <c r="C1" s="627"/>
      <c r="D1" s="627"/>
      <c r="E1" s="627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2"/>
      <c r="B2" s="473"/>
      <c r="C2" s="474"/>
      <c r="E2" s="475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8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8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9" t="str">
        <f>"Отчетен период:"&amp;"           "&amp;'справка №1-БАЛАНС'!E5</f>
        <v>Отчетен период:           към 31.12.2013 година</v>
      </c>
      <c r="B4" s="629"/>
      <c r="C4" s="321"/>
      <c r="D4" s="321"/>
      <c r="E4" s="320" t="str">
        <f>'справка №1-БАЛАНС'!H4</f>
        <v>РГ-05-156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6" t="s">
        <v>609</v>
      </c>
      <c r="B5" s="477"/>
      <c r="C5" s="478"/>
      <c r="D5" s="478"/>
      <c r="E5" s="479" t="s">
        <v>610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6" t="s">
        <v>462</v>
      </c>
      <c r="B6" s="447" t="s">
        <v>8</v>
      </c>
      <c r="C6" s="448" t="s">
        <v>611</v>
      </c>
      <c r="D6" s="160" t="s">
        <v>612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6"/>
      <c r="B7" s="449"/>
      <c r="C7" s="448"/>
      <c r="D7" s="450" t="s">
        <v>613</v>
      </c>
      <c r="E7" s="139" t="s">
        <v>614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49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0" t="s">
        <v>615</v>
      </c>
      <c r="B9" s="451" t="s">
        <v>616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0" t="s">
        <v>617</v>
      </c>
      <c r="B10" s="452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3" t="s">
        <v>618</v>
      </c>
      <c r="B11" s="454" t="s">
        <v>619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3" t="s">
        <v>620</v>
      </c>
      <c r="B12" s="454" t="s">
        <v>621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3" t="s">
        <v>622</v>
      </c>
      <c r="B13" s="454" t="s">
        <v>623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3" t="s">
        <v>624</v>
      </c>
      <c r="B14" s="454" t="s">
        <v>625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3" t="s">
        <v>626</v>
      </c>
      <c r="B15" s="454" t="s">
        <v>627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3" t="s">
        <v>628</v>
      </c>
      <c r="B16" s="454" t="s">
        <v>629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3" t="s">
        <v>630</v>
      </c>
      <c r="B17" s="454" t="s">
        <v>631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3" t="s">
        <v>624</v>
      </c>
      <c r="B18" s="454" t="s">
        <v>632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5" t="s">
        <v>633</v>
      </c>
      <c r="B19" s="451" t="s">
        <v>634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0" t="s">
        <v>635</v>
      </c>
      <c r="B20" s="452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3" t="s">
        <v>636</v>
      </c>
      <c r="B21" s="451" t="s">
        <v>637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3"/>
      <c r="B22" s="452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0" t="s">
        <v>638</v>
      </c>
      <c r="B23" s="456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3" t="s">
        <v>639</v>
      </c>
      <c r="B24" s="454" t="s">
        <v>640</v>
      </c>
      <c r="C24" s="133">
        <f>SUM(C25:C27)</f>
        <v>0</v>
      </c>
      <c r="D24" s="133">
        <f>SUM(D25:D27)</f>
        <v>0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3" t="s">
        <v>641</v>
      </c>
      <c r="B25" s="454" t="s">
        <v>642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3" t="s">
        <v>643</v>
      </c>
      <c r="B26" s="454" t="s">
        <v>644</v>
      </c>
      <c r="C26" s="121">
        <v>0</v>
      </c>
      <c r="D26" s="121">
        <v>0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3" t="s">
        <v>645</v>
      </c>
      <c r="B27" s="454" t="s">
        <v>646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3" t="s">
        <v>647</v>
      </c>
      <c r="B28" s="454" t="s">
        <v>648</v>
      </c>
      <c r="C28" s="121">
        <v>197</v>
      </c>
      <c r="D28" s="121">
        <v>195</v>
      </c>
      <c r="E28" s="134">
        <f t="shared" si="0"/>
        <v>2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3" t="s">
        <v>649</v>
      </c>
      <c r="B29" s="454" t="s">
        <v>650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3" t="s">
        <v>651</v>
      </c>
      <c r="B30" s="454" t="s">
        <v>652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3" t="s">
        <v>653</v>
      </c>
      <c r="B31" s="454" t="s">
        <v>654</v>
      </c>
      <c r="C31" s="121">
        <v>19</v>
      </c>
      <c r="D31" s="121">
        <v>10</v>
      </c>
      <c r="E31" s="134">
        <f t="shared" si="0"/>
        <v>9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3" t="s">
        <v>655</v>
      </c>
      <c r="B32" s="454" t="s">
        <v>656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3" t="s">
        <v>657</v>
      </c>
      <c r="B33" s="454" t="s">
        <v>658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3" t="s">
        <v>659</v>
      </c>
      <c r="B34" s="454" t="s">
        <v>660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3" t="s">
        <v>661</v>
      </c>
      <c r="B35" s="454" t="s">
        <v>662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3" t="s">
        <v>663</v>
      </c>
      <c r="B36" s="454" t="s">
        <v>664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3" t="s">
        <v>665</v>
      </c>
      <c r="B37" s="454" t="s">
        <v>666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3" t="s">
        <v>667</v>
      </c>
      <c r="B38" s="454" t="s">
        <v>668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3" t="s">
        <v>669</v>
      </c>
      <c r="B39" s="454" t="s">
        <v>670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3" t="s">
        <v>671</v>
      </c>
      <c r="B40" s="454" t="s">
        <v>672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3" t="s">
        <v>673</v>
      </c>
      <c r="B41" s="454" t="s">
        <v>674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3" t="s">
        <v>675</v>
      </c>
      <c r="B42" s="454" t="s">
        <v>676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5" t="s">
        <v>677</v>
      </c>
      <c r="B43" s="451" t="s">
        <v>678</v>
      </c>
      <c r="C43" s="117">
        <f>C24+C28+C29+C31+C30+C32+C33+C38</f>
        <v>216</v>
      </c>
      <c r="D43" s="117">
        <f>D24+D28+D29+D31+D30+D32+D33+D38</f>
        <v>205</v>
      </c>
      <c r="E43" s="132">
        <f>E24+E28+E29+E31+E30+E32+E33+E38</f>
        <v>11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0" t="s">
        <v>679</v>
      </c>
      <c r="B44" s="452" t="s">
        <v>680</v>
      </c>
      <c r="C44" s="116">
        <f>C43+C21+C19+C9</f>
        <v>216</v>
      </c>
      <c r="D44" s="116">
        <f>D43+D21+D19+D9</f>
        <v>205</v>
      </c>
      <c r="E44" s="132">
        <f>E43+E21+E19+E9</f>
        <v>11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7"/>
      <c r="B45" s="458"/>
      <c r="C45" s="459"/>
      <c r="D45" s="459"/>
      <c r="E45" s="459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7"/>
      <c r="B46" s="458"/>
      <c r="C46" s="459"/>
      <c r="D46" s="459"/>
      <c r="E46" s="459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7" t="s">
        <v>681</v>
      </c>
      <c r="B47" s="458"/>
      <c r="C47" s="460"/>
      <c r="D47" s="460"/>
      <c r="E47" s="460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6" t="s">
        <v>462</v>
      </c>
      <c r="B48" s="447" t="s">
        <v>8</v>
      </c>
      <c r="C48" s="461" t="s">
        <v>682</v>
      </c>
      <c r="D48" s="160" t="s">
        <v>683</v>
      </c>
      <c r="E48" s="160"/>
      <c r="F48" s="160" t="s">
        <v>684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6"/>
      <c r="B49" s="449"/>
      <c r="C49" s="461"/>
      <c r="D49" s="450" t="s">
        <v>613</v>
      </c>
      <c r="E49" s="450" t="s">
        <v>614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49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0" t="s">
        <v>685</v>
      </c>
      <c r="B51" s="456"/>
      <c r="C51" s="116"/>
      <c r="D51" s="116"/>
      <c r="E51" s="116"/>
      <c r="F51" s="462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3" t="s">
        <v>686</v>
      </c>
      <c r="B52" s="454" t="s">
        <v>687</v>
      </c>
      <c r="C52" s="116">
        <f>SUM(C53:C55)</f>
        <v>0</v>
      </c>
      <c r="D52" s="116">
        <f>SUM(D53:D55)</f>
        <v>0</v>
      </c>
      <c r="E52" s="133">
        <f>C52-D52</f>
        <v>0</v>
      </c>
      <c r="F52" s="117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3" t="s">
        <v>688</v>
      </c>
      <c r="B53" s="454" t="s">
        <v>689</v>
      </c>
      <c r="C53" s="121">
        <v>0</v>
      </c>
      <c r="D53" s="121">
        <v>0</v>
      </c>
      <c r="E53" s="133">
        <f>C53-D53</f>
        <v>0</v>
      </c>
      <c r="F53" s="121">
        <v>0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3" t="s">
        <v>690</v>
      </c>
      <c r="B54" s="454" t="s">
        <v>691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3" t="s">
        <v>675</v>
      </c>
      <c r="B55" s="454" t="s">
        <v>692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3" t="s">
        <v>693</v>
      </c>
      <c r="B56" s="454" t="s">
        <v>694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3" t="s">
        <v>695</v>
      </c>
      <c r="B57" s="454" t="s">
        <v>696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3" t="s">
        <v>697</v>
      </c>
      <c r="B58" s="454" t="s">
        <v>698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3" t="s">
        <v>699</v>
      </c>
      <c r="B59" s="454" t="s">
        <v>700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3" t="s">
        <v>697</v>
      </c>
      <c r="B60" s="454" t="s">
        <v>701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3" t="s">
        <v>138</v>
      </c>
      <c r="B61" s="454" t="s">
        <v>702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3" t="s">
        <v>141</v>
      </c>
      <c r="B62" s="454" t="s">
        <v>703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3" t="s">
        <v>704</v>
      </c>
      <c r="B63" s="454" t="s">
        <v>705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3" t="s">
        <v>706</v>
      </c>
      <c r="B64" s="454" t="s">
        <v>707</v>
      </c>
      <c r="C64" s="121">
        <v>7</v>
      </c>
      <c r="D64" s="121">
        <v>0</v>
      </c>
      <c r="E64" s="133">
        <f t="shared" si="1"/>
        <v>7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3" t="s">
        <v>708</v>
      </c>
      <c r="B65" s="454" t="s">
        <v>709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5" t="s">
        <v>710</v>
      </c>
      <c r="B66" s="451" t="s">
        <v>711</v>
      </c>
      <c r="C66" s="116">
        <f>C52+C56+C61+C62+C63+C64</f>
        <v>7</v>
      </c>
      <c r="D66" s="116">
        <f>D52+D56+D61+D62+D63+D64</f>
        <v>0</v>
      </c>
      <c r="E66" s="133">
        <f t="shared" si="1"/>
        <v>7</v>
      </c>
      <c r="F66" s="116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0" t="s">
        <v>712</v>
      </c>
      <c r="B67" s="452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3" t="s">
        <v>713</v>
      </c>
      <c r="B68" s="464" t="s">
        <v>714</v>
      </c>
      <c r="C68" s="121">
        <v>107</v>
      </c>
      <c r="D68" s="121">
        <v>0</v>
      </c>
      <c r="E68" s="133">
        <f t="shared" si="1"/>
        <v>107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0"/>
      <c r="B69" s="452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0" t="s">
        <v>715</v>
      </c>
      <c r="B70" s="456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3" t="s">
        <v>686</v>
      </c>
      <c r="B71" s="454" t="s">
        <v>716</v>
      </c>
      <c r="C71" s="118">
        <f>SUM(C72:C74)</f>
        <v>647</v>
      </c>
      <c r="D71" s="118">
        <f>SUM(D72:D74)</f>
        <v>647</v>
      </c>
      <c r="E71" s="118">
        <f>SUM(E72:E74)</f>
        <v>0</v>
      </c>
      <c r="F71" s="118">
        <f>SUM(F72:F74)</f>
        <v>2874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3" t="s">
        <v>717</v>
      </c>
      <c r="B72" s="454" t="s">
        <v>718</v>
      </c>
      <c r="C72" s="121">
        <v>0</v>
      </c>
      <c r="D72" s="121">
        <v>0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3" t="s">
        <v>719</v>
      </c>
      <c r="B73" s="454" t="s">
        <v>720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5" t="s">
        <v>721</v>
      </c>
      <c r="B74" s="454" t="s">
        <v>722</v>
      </c>
      <c r="C74" s="121">
        <v>647</v>
      </c>
      <c r="D74" s="121">
        <v>647</v>
      </c>
      <c r="E74" s="133">
        <f t="shared" si="1"/>
        <v>0</v>
      </c>
      <c r="F74" s="123">
        <v>2874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3" t="s">
        <v>693</v>
      </c>
      <c r="B75" s="454" t="s">
        <v>723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3" t="s">
        <v>724</v>
      </c>
      <c r="B76" s="454" t="s">
        <v>725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3" t="s">
        <v>726</v>
      </c>
      <c r="B77" s="454" t="s">
        <v>727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3" t="s">
        <v>728</v>
      </c>
      <c r="B78" s="454" t="s">
        <v>729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3" t="s">
        <v>697</v>
      </c>
      <c r="B79" s="454" t="s">
        <v>730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3" t="s">
        <v>731</v>
      </c>
      <c r="B80" s="454" t="s">
        <v>732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3" t="s">
        <v>733</v>
      </c>
      <c r="B81" s="454" t="s">
        <v>734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3" t="s">
        <v>735</v>
      </c>
      <c r="B82" s="454" t="s">
        <v>736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3" t="s">
        <v>737</v>
      </c>
      <c r="B83" s="454" t="s">
        <v>738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3" t="s">
        <v>739</v>
      </c>
      <c r="B84" s="454" t="s">
        <v>740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3" t="s">
        <v>741</v>
      </c>
      <c r="B85" s="454" t="s">
        <v>742</v>
      </c>
      <c r="C85" s="117">
        <f>SUM(C86:C90)+C94</f>
        <v>38</v>
      </c>
      <c r="D85" s="117">
        <f>SUM(D86:D90)+D94</f>
        <v>38</v>
      </c>
      <c r="E85" s="117">
        <f>SUM(E86:E90)+E94</f>
        <v>0</v>
      </c>
      <c r="F85" s="117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3" t="s">
        <v>743</v>
      </c>
      <c r="B86" s="454" t="s">
        <v>744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3" t="s">
        <v>745</v>
      </c>
      <c r="B87" s="454" t="s">
        <v>746</v>
      </c>
      <c r="C87" s="121">
        <v>6</v>
      </c>
      <c r="D87" s="121">
        <v>6</v>
      </c>
      <c r="E87" s="133">
        <f t="shared" si="1"/>
        <v>0</v>
      </c>
      <c r="F87" s="121">
        <v>0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3" t="s">
        <v>747</v>
      </c>
      <c r="B88" s="454" t="s">
        <v>748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3" t="s">
        <v>749</v>
      </c>
      <c r="B89" s="454" t="s">
        <v>750</v>
      </c>
      <c r="C89" s="121">
        <v>12</v>
      </c>
      <c r="D89" s="121">
        <v>12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3" t="s">
        <v>751</v>
      </c>
      <c r="B90" s="454" t="s">
        <v>752</v>
      </c>
      <c r="C90" s="116">
        <f>SUM(C91:C93)</f>
        <v>16</v>
      </c>
      <c r="D90" s="116">
        <f>SUM(D91:D93)</f>
        <v>16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3" t="s">
        <v>753</v>
      </c>
      <c r="B91" s="454" t="s">
        <v>754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3" t="s">
        <v>661</v>
      </c>
      <c r="B92" s="454" t="s">
        <v>755</v>
      </c>
      <c r="C92" s="121">
        <v>15</v>
      </c>
      <c r="D92" s="121">
        <v>15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3" t="s">
        <v>665</v>
      </c>
      <c r="B93" s="454" t="s">
        <v>756</v>
      </c>
      <c r="C93" s="121">
        <v>1</v>
      </c>
      <c r="D93" s="121">
        <v>1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3" t="s">
        <v>757</v>
      </c>
      <c r="B94" s="454" t="s">
        <v>758</v>
      </c>
      <c r="C94" s="121">
        <v>4</v>
      </c>
      <c r="D94" s="121">
        <v>4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3" t="s">
        <v>759</v>
      </c>
      <c r="B95" s="454" t="s">
        <v>760</v>
      </c>
      <c r="C95" s="121">
        <v>3</v>
      </c>
      <c r="D95" s="121">
        <v>3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5" t="s">
        <v>761</v>
      </c>
      <c r="B96" s="464" t="s">
        <v>762</v>
      </c>
      <c r="C96" s="117">
        <f>C85+C80+C75+C71+C95</f>
        <v>688</v>
      </c>
      <c r="D96" s="117">
        <f>D85+D80+D75+D71+D95</f>
        <v>688</v>
      </c>
      <c r="E96" s="117">
        <f>E85+E80+E75+E71+E95</f>
        <v>0</v>
      </c>
      <c r="F96" s="117">
        <f>F85+F80+F75+F71+F95</f>
        <v>2874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0" t="s">
        <v>763</v>
      </c>
      <c r="B97" s="452" t="s">
        <v>764</v>
      </c>
      <c r="C97" s="117">
        <f>C96+C68+C66</f>
        <v>802</v>
      </c>
      <c r="D97" s="117">
        <f>D96+D68+D66</f>
        <v>688</v>
      </c>
      <c r="E97" s="117">
        <f>E96+E68+E66</f>
        <v>114</v>
      </c>
      <c r="F97" s="117">
        <f>F96+F68+F66</f>
        <v>2874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0"/>
      <c r="B98" s="466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7" t="s">
        <v>765</v>
      </c>
      <c r="B99" s="467"/>
      <c r="C99" s="126"/>
      <c r="D99" s="126"/>
      <c r="E99" s="126"/>
      <c r="F99" s="468" t="s">
        <v>523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462</v>
      </c>
      <c r="B100" s="452" t="s">
        <v>463</v>
      </c>
      <c r="C100" s="128" t="s">
        <v>766</v>
      </c>
      <c r="D100" s="128" t="s">
        <v>767</v>
      </c>
      <c r="E100" s="128" t="s">
        <v>768</v>
      </c>
      <c r="F100" s="128" t="s">
        <v>769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2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3" t="s">
        <v>770</v>
      </c>
      <c r="B102" s="454" t="s">
        <v>771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3" t="s">
        <v>772</v>
      </c>
      <c r="B103" s="454" t="s">
        <v>773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3" t="s">
        <v>774</v>
      </c>
      <c r="B104" s="454" t="s">
        <v>775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69" t="s">
        <v>776</v>
      </c>
      <c r="B105" s="452" t="s">
        <v>777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0" t="s">
        <v>778</v>
      </c>
      <c r="B106" s="471"/>
      <c r="C106" s="457"/>
      <c r="D106" s="457"/>
      <c r="E106" s="457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6" t="s">
        <v>779</v>
      </c>
      <c r="B107" s="626"/>
      <c r="C107" s="626"/>
      <c r="D107" s="626"/>
      <c r="E107" s="626"/>
      <c r="F107" s="626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7"/>
      <c r="B108" s="458"/>
      <c r="C108" s="457"/>
      <c r="D108" s="457"/>
      <c r="E108" s="457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5" t="s">
        <v>876</v>
      </c>
      <c r="B109" s="625"/>
      <c r="C109" s="625" t="s">
        <v>380</v>
      </c>
      <c r="D109" s="625"/>
      <c r="E109" s="625"/>
      <c r="F109" s="625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3"/>
      <c r="B110" s="444"/>
      <c r="C110" s="590" t="s">
        <v>863</v>
      </c>
      <c r="D110" s="590"/>
      <c r="E110" s="590"/>
      <c r="F110" s="590"/>
    </row>
    <row r="111" spans="1:6" ht="12.75">
      <c r="A111" s="443"/>
      <c r="B111" s="444"/>
      <c r="C111" s="600" t="s">
        <v>854</v>
      </c>
      <c r="D111" s="600"/>
      <c r="E111" s="600"/>
      <c r="F111" s="600"/>
    </row>
    <row r="112" spans="1:6" ht="12.75">
      <c r="A112" s="400"/>
      <c r="B112" s="445"/>
      <c r="C112" s="590" t="s">
        <v>864</v>
      </c>
      <c r="D112" s="591"/>
      <c r="E112" s="590"/>
      <c r="F112" s="591"/>
    </row>
    <row r="113" spans="1:6" ht="12">
      <c r="A113" s="400"/>
      <c r="B113" s="445"/>
      <c r="C113" s="400"/>
      <c r="D113" s="400"/>
      <c r="E113" s="400"/>
      <c r="F113" s="400"/>
    </row>
    <row r="114" spans="1:6" ht="12">
      <c r="A114" s="400"/>
      <c r="B114" s="445"/>
      <c r="C114" s="400"/>
      <c r="D114" s="400"/>
      <c r="E114" s="400"/>
      <c r="F114" s="400"/>
    </row>
    <row r="115" spans="1:6" ht="12">
      <c r="A115" s="400"/>
      <c r="B115" s="445"/>
      <c r="C115" s="400"/>
      <c r="D115" s="400"/>
      <c r="E115" s="400"/>
      <c r="F115" s="400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35" sqref="D35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0"/>
      <c r="B1" s="481"/>
      <c r="C1" s="480"/>
      <c r="D1" s="480"/>
      <c r="E1" s="480"/>
      <c r="F1" s="480"/>
      <c r="G1" s="480"/>
      <c r="H1" s="480"/>
      <c r="I1" s="480"/>
    </row>
    <row r="2" spans="1:9" ht="12">
      <c r="A2" s="480"/>
      <c r="B2" s="481"/>
      <c r="C2" s="482"/>
      <c r="D2" s="486"/>
      <c r="E2" s="482" t="s">
        <v>781</v>
      </c>
      <c r="F2" s="482"/>
      <c r="G2" s="482"/>
      <c r="H2" s="480"/>
      <c r="I2" s="480"/>
    </row>
    <row r="3" spans="1:9" ht="12">
      <c r="A3" s="480"/>
      <c r="B3" s="481"/>
      <c r="C3" s="483" t="s">
        <v>782</v>
      </c>
      <c r="D3" s="483"/>
      <c r="E3" s="483"/>
      <c r="F3" s="483"/>
      <c r="G3" s="483"/>
      <c r="H3" s="480"/>
      <c r="I3" s="480"/>
    </row>
    <row r="4" spans="1:9" ht="15" customHeight="1">
      <c r="A4" s="406" t="s">
        <v>382</v>
      </c>
      <c r="B4" s="532"/>
      <c r="C4" s="602" t="str">
        <f>'справка №1-БАЛАНС'!E3</f>
        <v> "Гоце Делчев - Табак" АД </v>
      </c>
      <c r="D4" s="624"/>
      <c r="E4" s="624"/>
      <c r="F4" s="532"/>
      <c r="G4" s="534" t="s">
        <v>2</v>
      </c>
      <c r="H4" s="534"/>
      <c r="I4" s="542">
        <f>'справка №1-БАЛАНС'!H3</f>
        <v>811155180</v>
      </c>
    </row>
    <row r="5" spans="1:9" ht="15">
      <c r="A5" s="487" t="s">
        <v>859</v>
      </c>
      <c r="B5" s="533"/>
      <c r="C5" s="602" t="str">
        <f>'справка №1-БАЛАНС'!E5</f>
        <v>към 31.12.2013 година</v>
      </c>
      <c r="D5" s="632"/>
      <c r="E5" s="632"/>
      <c r="F5" s="533"/>
      <c r="G5" s="321"/>
      <c r="H5" s="535"/>
      <c r="I5" s="541" t="str">
        <f>'справка №1-БАЛАНС'!H4</f>
        <v>РГ-05-156</v>
      </c>
    </row>
    <row r="6" spans="1:9" ht="12">
      <c r="A6" s="408"/>
      <c r="B6" s="488"/>
      <c r="C6" s="409"/>
      <c r="D6" s="409"/>
      <c r="E6" s="497"/>
      <c r="F6" s="409"/>
      <c r="G6" s="409"/>
      <c r="H6" s="409"/>
      <c r="I6" s="408" t="s">
        <v>783</v>
      </c>
    </row>
    <row r="7" spans="1:9" s="90" customFormat="1" ht="12">
      <c r="A7" s="162" t="s">
        <v>462</v>
      </c>
      <c r="B7" s="88"/>
      <c r="C7" s="162" t="s">
        <v>784</v>
      </c>
      <c r="D7" s="163"/>
      <c r="E7" s="164"/>
      <c r="F7" s="165" t="s">
        <v>785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786</v>
      </c>
      <c r="D8" s="92" t="s">
        <v>787</v>
      </c>
      <c r="E8" s="92" t="s">
        <v>788</v>
      </c>
      <c r="F8" s="164" t="s">
        <v>789</v>
      </c>
      <c r="G8" s="166" t="s">
        <v>790</v>
      </c>
      <c r="H8" s="166"/>
      <c r="I8" s="166" t="s">
        <v>791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534</v>
      </c>
      <c r="H9" s="89" t="s">
        <v>535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792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793</v>
      </c>
      <c r="B12" s="100" t="s">
        <v>794</v>
      </c>
      <c r="C12" s="510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4">
        <f>F12+G12-H12</f>
        <v>0</v>
      </c>
    </row>
    <row r="13" spans="1:9" s="83" customFormat="1" ht="12">
      <c r="A13" s="85" t="s">
        <v>795</v>
      </c>
      <c r="B13" s="100" t="s">
        <v>796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4">
        <f aca="true" t="shared" si="0" ref="I13:I26">F13+G13-H13</f>
        <v>0</v>
      </c>
    </row>
    <row r="14" spans="1:9" s="83" customFormat="1" ht="12">
      <c r="A14" s="85" t="s">
        <v>594</v>
      </c>
      <c r="B14" s="100" t="s">
        <v>797</v>
      </c>
      <c r="C14" s="217"/>
      <c r="D14" s="217"/>
      <c r="E14" s="217"/>
      <c r="F14" s="217"/>
      <c r="G14" s="217"/>
      <c r="H14" s="217"/>
      <c r="I14" s="504">
        <f t="shared" si="0"/>
        <v>0</v>
      </c>
    </row>
    <row r="15" spans="1:9" s="83" customFormat="1" ht="12">
      <c r="A15" s="85" t="s">
        <v>798</v>
      </c>
      <c r="B15" s="100" t="s">
        <v>799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4">
        <f t="shared" si="0"/>
        <v>0</v>
      </c>
    </row>
    <row r="16" spans="1:9" s="83" customFormat="1" ht="12">
      <c r="A16" s="85" t="s">
        <v>78</v>
      </c>
      <c r="B16" s="100" t="s">
        <v>800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4">
        <f t="shared" si="0"/>
        <v>0</v>
      </c>
    </row>
    <row r="17" spans="1:9" s="83" customFormat="1" ht="12">
      <c r="A17" s="101" t="s">
        <v>563</v>
      </c>
      <c r="B17" s="102" t="s">
        <v>801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4">
        <f t="shared" si="0"/>
        <v>0</v>
      </c>
    </row>
    <row r="18" spans="1:9" s="83" customFormat="1" ht="12">
      <c r="A18" s="98" t="s">
        <v>802</v>
      </c>
      <c r="B18" s="103"/>
      <c r="C18" s="504"/>
      <c r="D18" s="504"/>
      <c r="E18" s="504"/>
      <c r="F18" s="504"/>
      <c r="G18" s="504"/>
      <c r="H18" s="504"/>
      <c r="I18" s="504"/>
    </row>
    <row r="19" spans="1:16" s="83" customFormat="1" ht="12">
      <c r="A19" s="85" t="s">
        <v>793</v>
      </c>
      <c r="B19" s="100" t="s">
        <v>803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4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804</v>
      </c>
      <c r="B20" s="100" t="s">
        <v>805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4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806</v>
      </c>
      <c r="B21" s="100" t="s">
        <v>807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4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808</v>
      </c>
      <c r="B22" s="100" t="s">
        <v>809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4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810</v>
      </c>
      <c r="B23" s="100" t="s">
        <v>811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4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812</v>
      </c>
      <c r="B24" s="100" t="s">
        <v>813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4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814</v>
      </c>
      <c r="B25" s="105" t="s">
        <v>815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4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580</v>
      </c>
      <c r="B26" s="102" t="s">
        <v>816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4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817</v>
      </c>
      <c r="B28" s="218"/>
      <c r="C28" s="218"/>
      <c r="D28" s="489"/>
      <c r="E28" s="489"/>
      <c r="F28" s="489"/>
      <c r="G28" s="489"/>
      <c r="H28" s="489"/>
      <c r="I28" s="489"/>
    </row>
    <row r="29" spans="1:9" s="83" customFormat="1" ht="12">
      <c r="A29" s="480"/>
      <c r="B29" s="481"/>
      <c r="C29" s="480"/>
      <c r="D29" s="490"/>
      <c r="E29" s="490"/>
      <c r="F29" s="490"/>
      <c r="G29" s="490"/>
      <c r="H29" s="490"/>
      <c r="I29" s="490"/>
    </row>
    <row r="30" spans="1:10" s="83" customFormat="1" ht="15" customHeight="1">
      <c r="A30" s="482" t="s">
        <v>875</v>
      </c>
      <c r="B30" s="631"/>
      <c r="C30" s="631"/>
      <c r="D30" s="523" t="s">
        <v>818</v>
      </c>
      <c r="E30" s="630"/>
      <c r="F30" s="630"/>
      <c r="G30" s="630"/>
      <c r="H30" s="484" t="s">
        <v>780</v>
      </c>
      <c r="I30" s="630"/>
      <c r="J30" s="630"/>
    </row>
    <row r="31" spans="1:9" s="83" customFormat="1" ht="12.75">
      <c r="A31" s="403"/>
      <c r="B31" s="485"/>
      <c r="C31" s="403"/>
      <c r="D31" s="590" t="s">
        <v>863</v>
      </c>
      <c r="E31" s="590"/>
      <c r="F31" s="475"/>
      <c r="G31" s="475"/>
      <c r="H31" s="590" t="s">
        <v>864</v>
      </c>
      <c r="I31" s="475"/>
    </row>
    <row r="32" spans="1:9" s="83" customFormat="1" ht="12">
      <c r="A32" s="403"/>
      <c r="B32" s="485"/>
      <c r="C32" s="403"/>
      <c r="D32" s="475"/>
      <c r="E32" s="475"/>
      <c r="F32" s="475"/>
      <c r="G32" s="475"/>
      <c r="H32" s="475"/>
      <c r="I32" s="475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1">
      <selection activeCell="A126" sqref="A126"/>
    </sheetView>
  </sheetViews>
  <sheetFormatPr defaultColWidth="9.00390625" defaultRowHeight="12.75"/>
  <cols>
    <col min="1" max="1" width="42.00390625" style="552" customWidth="1"/>
    <col min="2" max="2" width="8.125" style="589" customWidth="1"/>
    <col min="3" max="3" width="19.75390625" style="552" customWidth="1"/>
    <col min="4" max="4" width="20.125" style="552" customWidth="1"/>
    <col min="5" max="5" width="23.75390625" style="552" customWidth="1"/>
    <col min="6" max="6" width="19.75390625" style="552" customWidth="1"/>
    <col min="7" max="16384" width="10.75390625" style="552" customWidth="1"/>
  </cols>
  <sheetData>
    <row r="1" spans="1:6" ht="15.75" customHeight="1">
      <c r="A1" s="550"/>
      <c r="B1" s="551"/>
      <c r="C1" s="550"/>
      <c r="D1" s="550"/>
      <c r="E1" s="550"/>
      <c r="F1" s="550"/>
    </row>
    <row r="2" spans="1:6" ht="12.75" customHeight="1">
      <c r="A2" s="553" t="s">
        <v>819</v>
      </c>
      <c r="B2" s="553"/>
      <c r="C2" s="553"/>
      <c r="D2" s="553"/>
      <c r="E2" s="553"/>
      <c r="F2" s="553"/>
    </row>
    <row r="3" spans="1:6" ht="12.75" customHeight="1">
      <c r="A3" s="553" t="s">
        <v>820</v>
      </c>
      <c r="B3" s="553"/>
      <c r="C3" s="553"/>
      <c r="D3" s="553"/>
      <c r="E3" s="553"/>
      <c r="F3" s="553"/>
    </row>
    <row r="4" spans="1:6" ht="12.75" customHeight="1">
      <c r="A4" s="554"/>
      <c r="B4" s="555"/>
      <c r="C4" s="554"/>
      <c r="D4" s="554"/>
      <c r="E4" s="554"/>
      <c r="F4" s="554"/>
    </row>
    <row r="5" spans="1:6" ht="12.75" customHeight="1">
      <c r="A5" s="556" t="s">
        <v>382</v>
      </c>
      <c r="B5" s="633" t="str">
        <f>'справка №1-БАЛАНС'!E3</f>
        <v> "Гоце Делчев - Табак" АД </v>
      </c>
      <c r="C5" s="634"/>
      <c r="D5" s="557"/>
      <c r="E5" s="320" t="s">
        <v>2</v>
      </c>
      <c r="F5" s="558">
        <f>'справка №1-БАЛАНС'!H3</f>
        <v>811155180</v>
      </c>
    </row>
    <row r="6" spans="1:13" ht="15" customHeight="1">
      <c r="A6" s="559" t="s">
        <v>861</v>
      </c>
      <c r="B6" s="635" t="str">
        <f>'справка №1-БАЛАНС'!E5</f>
        <v>към 31.12.2013 година</v>
      </c>
      <c r="C6" s="636"/>
      <c r="D6" s="560"/>
      <c r="E6" s="321"/>
      <c r="F6" s="561" t="str">
        <f>'справка №1-БАЛАНС'!H4</f>
        <v>РГ-05-156</v>
      </c>
      <c r="G6" s="560"/>
      <c r="H6" s="560"/>
      <c r="I6" s="560"/>
      <c r="J6" s="560"/>
      <c r="K6" s="560"/>
      <c r="L6" s="560"/>
      <c r="M6" s="560"/>
    </row>
    <row r="7" spans="2:13" s="562" customFormat="1" ht="15" customHeight="1">
      <c r="B7" s="637"/>
      <c r="C7" s="638"/>
      <c r="D7" s="563"/>
      <c r="E7" s="563"/>
      <c r="F7" s="564" t="s">
        <v>274</v>
      </c>
      <c r="G7" s="563"/>
      <c r="H7" s="563"/>
      <c r="I7" s="563"/>
      <c r="J7" s="563"/>
      <c r="K7" s="563"/>
      <c r="L7" s="563"/>
      <c r="M7" s="563"/>
    </row>
    <row r="8" spans="1:15" s="569" customFormat="1" ht="51">
      <c r="A8" s="565" t="s">
        <v>821</v>
      </c>
      <c r="B8" s="566" t="s">
        <v>8</v>
      </c>
      <c r="C8" s="567" t="s">
        <v>822</v>
      </c>
      <c r="D8" s="567" t="s">
        <v>823</v>
      </c>
      <c r="E8" s="567" t="s">
        <v>824</v>
      </c>
      <c r="F8" s="567" t="s">
        <v>825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14</v>
      </c>
      <c r="B9" s="566" t="s">
        <v>15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826</v>
      </c>
      <c r="B10" s="571"/>
      <c r="C10" s="572"/>
      <c r="D10" s="572"/>
      <c r="E10" s="572"/>
      <c r="F10" s="572"/>
    </row>
    <row r="11" spans="1:6" ht="18" customHeight="1">
      <c r="A11" s="573" t="s">
        <v>827</v>
      </c>
      <c r="B11" s="574"/>
      <c r="C11" s="572"/>
      <c r="D11" s="572"/>
      <c r="E11" s="572"/>
      <c r="F11" s="572"/>
    </row>
    <row r="12" spans="1:6" ht="14.25" customHeight="1">
      <c r="A12" s="573" t="s">
        <v>828</v>
      </c>
      <c r="B12" s="574"/>
      <c r="C12" s="575">
        <v>0</v>
      </c>
      <c r="D12" s="575">
        <v>0</v>
      </c>
      <c r="E12" s="575">
        <v>0</v>
      </c>
      <c r="F12" s="576">
        <f>C12-E12</f>
        <v>0</v>
      </c>
    </row>
    <row r="13" spans="1:6" ht="12.75">
      <c r="A13" s="573" t="s">
        <v>829</v>
      </c>
      <c r="B13" s="574"/>
      <c r="C13" s="575">
        <v>0</v>
      </c>
      <c r="D13" s="575">
        <v>0</v>
      </c>
      <c r="E13" s="575">
        <v>0</v>
      </c>
      <c r="F13" s="576">
        <f aca="true" t="shared" si="0" ref="F13:F26">C13-E13</f>
        <v>0</v>
      </c>
    </row>
    <row r="14" spans="1:6" ht="12.75">
      <c r="A14" s="573" t="s">
        <v>548</v>
      </c>
      <c r="B14" s="574"/>
      <c r="C14" s="575">
        <v>0</v>
      </c>
      <c r="D14" s="575">
        <v>0</v>
      </c>
      <c r="E14" s="575">
        <v>0</v>
      </c>
      <c r="F14" s="576">
        <f t="shared" si="0"/>
        <v>0</v>
      </c>
    </row>
    <row r="15" spans="1:6" ht="12.75">
      <c r="A15" s="573" t="s">
        <v>551</v>
      </c>
      <c r="B15" s="574"/>
      <c r="C15" s="575">
        <v>0</v>
      </c>
      <c r="D15" s="575">
        <v>0</v>
      </c>
      <c r="E15" s="575">
        <v>0</v>
      </c>
      <c r="F15" s="576">
        <f t="shared" si="0"/>
        <v>0</v>
      </c>
    </row>
    <row r="16" spans="1:6" ht="12.75">
      <c r="A16" s="573">
        <v>5</v>
      </c>
      <c r="B16" s="574"/>
      <c r="C16" s="575">
        <v>0</v>
      </c>
      <c r="D16" s="575">
        <v>0</v>
      </c>
      <c r="E16" s="575">
        <v>0</v>
      </c>
      <c r="F16" s="576">
        <f t="shared" si="0"/>
        <v>0</v>
      </c>
    </row>
    <row r="17" spans="1:6" ht="12.75">
      <c r="A17" s="573">
        <v>6</v>
      </c>
      <c r="B17" s="574"/>
      <c r="C17" s="575">
        <v>0</v>
      </c>
      <c r="D17" s="575">
        <v>0</v>
      </c>
      <c r="E17" s="575">
        <v>0</v>
      </c>
      <c r="F17" s="576">
        <f t="shared" si="0"/>
        <v>0</v>
      </c>
    </row>
    <row r="18" spans="1:6" ht="12.75">
      <c r="A18" s="573">
        <v>7</v>
      </c>
      <c r="B18" s="574"/>
      <c r="C18" s="575">
        <v>0</v>
      </c>
      <c r="D18" s="575">
        <v>0</v>
      </c>
      <c r="E18" s="575">
        <v>0</v>
      </c>
      <c r="F18" s="576">
        <f t="shared" si="0"/>
        <v>0</v>
      </c>
    </row>
    <row r="19" spans="1:6" ht="12.75">
      <c r="A19" s="573">
        <v>8</v>
      </c>
      <c r="B19" s="574"/>
      <c r="C19" s="575">
        <v>0</v>
      </c>
      <c r="D19" s="575">
        <v>0</v>
      </c>
      <c r="E19" s="575">
        <v>0</v>
      </c>
      <c r="F19" s="576">
        <f t="shared" si="0"/>
        <v>0</v>
      </c>
    </row>
    <row r="20" spans="1:6" ht="12.75">
      <c r="A20" s="573">
        <v>9</v>
      </c>
      <c r="B20" s="574"/>
      <c r="C20" s="575">
        <v>0</v>
      </c>
      <c r="D20" s="575">
        <v>0</v>
      </c>
      <c r="E20" s="575">
        <v>0</v>
      </c>
      <c r="F20" s="576">
        <f t="shared" si="0"/>
        <v>0</v>
      </c>
    </row>
    <row r="21" spans="1:6" ht="12.75">
      <c r="A21" s="573">
        <v>10</v>
      </c>
      <c r="B21" s="574"/>
      <c r="C21" s="575">
        <v>0</v>
      </c>
      <c r="D21" s="575">
        <v>0</v>
      </c>
      <c r="E21" s="575">
        <v>0</v>
      </c>
      <c r="F21" s="576">
        <f t="shared" si="0"/>
        <v>0</v>
      </c>
    </row>
    <row r="22" spans="1:6" ht="12.75">
      <c r="A22" s="573">
        <v>11</v>
      </c>
      <c r="B22" s="574"/>
      <c r="C22" s="575">
        <v>0</v>
      </c>
      <c r="D22" s="575">
        <v>0</v>
      </c>
      <c r="E22" s="575">
        <v>0</v>
      </c>
      <c r="F22" s="576">
        <f t="shared" si="0"/>
        <v>0</v>
      </c>
    </row>
    <row r="23" spans="1:6" ht="12.75">
      <c r="A23" s="573">
        <v>12</v>
      </c>
      <c r="B23" s="574"/>
      <c r="C23" s="575">
        <v>0</v>
      </c>
      <c r="D23" s="575">
        <v>0</v>
      </c>
      <c r="E23" s="575">
        <v>0</v>
      </c>
      <c r="F23" s="576">
        <f t="shared" si="0"/>
        <v>0</v>
      </c>
    </row>
    <row r="24" spans="1:6" ht="12.75">
      <c r="A24" s="573">
        <v>13</v>
      </c>
      <c r="B24" s="574"/>
      <c r="C24" s="575">
        <v>0</v>
      </c>
      <c r="D24" s="575">
        <v>0</v>
      </c>
      <c r="E24" s="575">
        <v>0</v>
      </c>
      <c r="F24" s="576">
        <f t="shared" si="0"/>
        <v>0</v>
      </c>
    </row>
    <row r="25" spans="1:6" ht="12" customHeight="1">
      <c r="A25" s="573">
        <v>14</v>
      </c>
      <c r="B25" s="574"/>
      <c r="C25" s="575">
        <v>0</v>
      </c>
      <c r="D25" s="575">
        <v>0</v>
      </c>
      <c r="E25" s="575">
        <v>0</v>
      </c>
      <c r="F25" s="576">
        <f t="shared" si="0"/>
        <v>0</v>
      </c>
    </row>
    <row r="26" spans="1:6" ht="12.75">
      <c r="A26" s="573">
        <v>15</v>
      </c>
      <c r="B26" s="574"/>
      <c r="C26" s="575">
        <v>0</v>
      </c>
      <c r="D26" s="575">
        <v>0</v>
      </c>
      <c r="E26" s="575">
        <v>0</v>
      </c>
      <c r="F26" s="576">
        <f t="shared" si="0"/>
        <v>0</v>
      </c>
    </row>
    <row r="27" spans="1:16" ht="11.25" customHeight="1">
      <c r="A27" s="577" t="s">
        <v>563</v>
      </c>
      <c r="B27" s="578" t="s">
        <v>830</v>
      </c>
      <c r="C27" s="572">
        <f>SUM(C12:C26)</f>
        <v>0</v>
      </c>
      <c r="D27" s="572"/>
      <c r="E27" s="572">
        <f>SUM(E12:E26)</f>
        <v>0</v>
      </c>
      <c r="F27" s="579">
        <f>SUM(F12:F26)</f>
        <v>0</v>
      </c>
      <c r="G27" s="580"/>
      <c r="H27" s="580"/>
      <c r="I27" s="580"/>
      <c r="J27" s="580"/>
      <c r="K27" s="580"/>
      <c r="L27" s="580"/>
      <c r="M27" s="580"/>
      <c r="N27" s="580"/>
      <c r="O27" s="580"/>
      <c r="P27" s="580"/>
    </row>
    <row r="28" spans="1:6" ht="16.5" customHeight="1">
      <c r="A28" s="573" t="s">
        <v>831</v>
      </c>
      <c r="B28" s="581"/>
      <c r="C28" s="572"/>
      <c r="D28" s="572"/>
      <c r="E28" s="572"/>
      <c r="F28" s="579"/>
    </row>
    <row r="29" spans="1:6" ht="12.75">
      <c r="A29" s="573" t="s">
        <v>542</v>
      </c>
      <c r="B29" s="581"/>
      <c r="C29" s="575">
        <v>0</v>
      </c>
      <c r="D29" s="575">
        <v>0</v>
      </c>
      <c r="E29" s="575">
        <v>0</v>
      </c>
      <c r="F29" s="576">
        <f>C29-E29</f>
        <v>0</v>
      </c>
    </row>
    <row r="30" spans="1:6" ht="12.75">
      <c r="A30" s="573" t="s">
        <v>545</v>
      </c>
      <c r="B30" s="581"/>
      <c r="C30" s="575">
        <v>0</v>
      </c>
      <c r="D30" s="575">
        <v>0</v>
      </c>
      <c r="E30" s="575">
        <v>0</v>
      </c>
      <c r="F30" s="576">
        <f aca="true" t="shared" si="1" ref="F30:F43">C30-E30</f>
        <v>0</v>
      </c>
    </row>
    <row r="31" spans="1:6" ht="12.75">
      <c r="A31" s="573" t="s">
        <v>548</v>
      </c>
      <c r="B31" s="581"/>
      <c r="C31" s="575">
        <v>0</v>
      </c>
      <c r="D31" s="575">
        <v>0</v>
      </c>
      <c r="E31" s="575">
        <v>0</v>
      </c>
      <c r="F31" s="576">
        <f t="shared" si="1"/>
        <v>0</v>
      </c>
    </row>
    <row r="32" spans="1:6" ht="12.75">
      <c r="A32" s="573" t="s">
        <v>551</v>
      </c>
      <c r="B32" s="581"/>
      <c r="C32" s="575">
        <v>0</v>
      </c>
      <c r="D32" s="575">
        <v>0</v>
      </c>
      <c r="E32" s="575">
        <v>0</v>
      </c>
      <c r="F32" s="576">
        <f t="shared" si="1"/>
        <v>0</v>
      </c>
    </row>
    <row r="33" spans="1:6" ht="12.75">
      <c r="A33" s="573">
        <v>5</v>
      </c>
      <c r="B33" s="574"/>
      <c r="C33" s="575">
        <v>0</v>
      </c>
      <c r="D33" s="575">
        <v>0</v>
      </c>
      <c r="E33" s="575">
        <v>0</v>
      </c>
      <c r="F33" s="576">
        <f t="shared" si="1"/>
        <v>0</v>
      </c>
    </row>
    <row r="34" spans="1:6" ht="12.75">
      <c r="A34" s="573">
        <v>6</v>
      </c>
      <c r="B34" s="574"/>
      <c r="C34" s="575">
        <v>0</v>
      </c>
      <c r="D34" s="575">
        <v>0</v>
      </c>
      <c r="E34" s="575">
        <v>0</v>
      </c>
      <c r="F34" s="576">
        <f t="shared" si="1"/>
        <v>0</v>
      </c>
    </row>
    <row r="35" spans="1:6" ht="12.75">
      <c r="A35" s="573">
        <v>7</v>
      </c>
      <c r="B35" s="574"/>
      <c r="C35" s="575">
        <v>0</v>
      </c>
      <c r="D35" s="575">
        <v>0</v>
      </c>
      <c r="E35" s="575">
        <v>0</v>
      </c>
      <c r="F35" s="576">
        <f t="shared" si="1"/>
        <v>0</v>
      </c>
    </row>
    <row r="36" spans="1:6" ht="12.75">
      <c r="A36" s="573">
        <v>8</v>
      </c>
      <c r="B36" s="574"/>
      <c r="C36" s="575">
        <v>0</v>
      </c>
      <c r="D36" s="575">
        <v>0</v>
      </c>
      <c r="E36" s="575">
        <v>0</v>
      </c>
      <c r="F36" s="576">
        <f t="shared" si="1"/>
        <v>0</v>
      </c>
    </row>
    <row r="37" spans="1:6" ht="12.75">
      <c r="A37" s="573">
        <v>9</v>
      </c>
      <c r="B37" s="574"/>
      <c r="C37" s="575">
        <v>0</v>
      </c>
      <c r="D37" s="575">
        <v>0</v>
      </c>
      <c r="E37" s="575">
        <v>0</v>
      </c>
      <c r="F37" s="576">
        <f t="shared" si="1"/>
        <v>0</v>
      </c>
    </row>
    <row r="38" spans="1:6" ht="12.75">
      <c r="A38" s="573">
        <v>10</v>
      </c>
      <c r="B38" s="574"/>
      <c r="C38" s="575">
        <v>0</v>
      </c>
      <c r="D38" s="575">
        <v>0</v>
      </c>
      <c r="E38" s="575">
        <v>0</v>
      </c>
      <c r="F38" s="576">
        <f t="shared" si="1"/>
        <v>0</v>
      </c>
    </row>
    <row r="39" spans="1:6" ht="12.75">
      <c r="A39" s="573">
        <v>11</v>
      </c>
      <c r="B39" s="574"/>
      <c r="C39" s="575">
        <v>0</v>
      </c>
      <c r="D39" s="575">
        <v>0</v>
      </c>
      <c r="E39" s="575">
        <v>0</v>
      </c>
      <c r="F39" s="576">
        <f t="shared" si="1"/>
        <v>0</v>
      </c>
    </row>
    <row r="40" spans="1:6" ht="12.75">
      <c r="A40" s="573">
        <v>12</v>
      </c>
      <c r="B40" s="574"/>
      <c r="C40" s="575">
        <v>0</v>
      </c>
      <c r="D40" s="575">
        <v>0</v>
      </c>
      <c r="E40" s="575">
        <v>0</v>
      </c>
      <c r="F40" s="576">
        <f t="shared" si="1"/>
        <v>0</v>
      </c>
    </row>
    <row r="41" spans="1:6" ht="12.75">
      <c r="A41" s="573">
        <v>13</v>
      </c>
      <c r="B41" s="574"/>
      <c r="C41" s="575">
        <v>0</v>
      </c>
      <c r="D41" s="575">
        <v>0</v>
      </c>
      <c r="E41" s="575">
        <v>0</v>
      </c>
      <c r="F41" s="576">
        <f t="shared" si="1"/>
        <v>0</v>
      </c>
    </row>
    <row r="42" spans="1:6" ht="12" customHeight="1">
      <c r="A42" s="573">
        <v>14</v>
      </c>
      <c r="B42" s="574"/>
      <c r="C42" s="575">
        <v>0</v>
      </c>
      <c r="D42" s="575">
        <v>0</v>
      </c>
      <c r="E42" s="575">
        <v>0</v>
      </c>
      <c r="F42" s="576">
        <f t="shared" si="1"/>
        <v>0</v>
      </c>
    </row>
    <row r="43" spans="1:6" ht="12.75">
      <c r="A43" s="573">
        <v>15</v>
      </c>
      <c r="B43" s="574"/>
      <c r="C43" s="575">
        <v>0</v>
      </c>
      <c r="D43" s="575">
        <v>0</v>
      </c>
      <c r="E43" s="575">
        <v>0</v>
      </c>
      <c r="F43" s="576">
        <f t="shared" si="1"/>
        <v>0</v>
      </c>
    </row>
    <row r="44" spans="1:16" ht="15" customHeight="1">
      <c r="A44" s="577" t="s">
        <v>580</v>
      </c>
      <c r="B44" s="578" t="s">
        <v>832</v>
      </c>
      <c r="C44" s="572">
        <f>SUM(C29:C43)</f>
        <v>0</v>
      </c>
      <c r="D44" s="572"/>
      <c r="E44" s="572">
        <f>SUM(E29:E43)</f>
        <v>0</v>
      </c>
      <c r="F44" s="579">
        <f>SUM(F29:F43)</f>
        <v>0</v>
      </c>
      <c r="G44" s="580"/>
      <c r="H44" s="580"/>
      <c r="I44" s="580"/>
      <c r="J44" s="580"/>
      <c r="K44" s="580"/>
      <c r="L44" s="580"/>
      <c r="M44" s="580"/>
      <c r="N44" s="580"/>
      <c r="O44" s="580"/>
      <c r="P44" s="580"/>
    </row>
    <row r="45" spans="1:6" ht="12.75" customHeight="1">
      <c r="A45" s="573" t="s">
        <v>833</v>
      </c>
      <c r="B45" s="581"/>
      <c r="C45" s="572"/>
      <c r="D45" s="572"/>
      <c r="E45" s="572"/>
      <c r="F45" s="579"/>
    </row>
    <row r="46" spans="1:6" ht="12.75">
      <c r="A46" s="573" t="s">
        <v>542</v>
      </c>
      <c r="B46" s="581"/>
      <c r="C46" s="575">
        <v>0</v>
      </c>
      <c r="D46" s="575">
        <v>0</v>
      </c>
      <c r="E46" s="575">
        <v>0</v>
      </c>
      <c r="F46" s="576">
        <f>C46-E46</f>
        <v>0</v>
      </c>
    </row>
    <row r="47" spans="1:6" ht="12.75">
      <c r="A47" s="573" t="s">
        <v>545</v>
      </c>
      <c r="B47" s="581"/>
      <c r="C47" s="575">
        <v>0</v>
      </c>
      <c r="D47" s="575">
        <v>0</v>
      </c>
      <c r="E47" s="575">
        <v>0</v>
      </c>
      <c r="F47" s="576">
        <f aca="true" t="shared" si="2" ref="F47:F60">C47-E47</f>
        <v>0</v>
      </c>
    </row>
    <row r="48" spans="1:6" ht="12.75">
      <c r="A48" s="573" t="s">
        <v>548</v>
      </c>
      <c r="B48" s="581"/>
      <c r="C48" s="575">
        <v>0</v>
      </c>
      <c r="D48" s="575">
        <v>0</v>
      </c>
      <c r="E48" s="575">
        <v>0</v>
      </c>
      <c r="F48" s="576">
        <f t="shared" si="2"/>
        <v>0</v>
      </c>
    </row>
    <row r="49" spans="1:6" ht="12.75">
      <c r="A49" s="573" t="s">
        <v>551</v>
      </c>
      <c r="B49" s="581"/>
      <c r="C49" s="575">
        <v>0</v>
      </c>
      <c r="D49" s="575">
        <v>0</v>
      </c>
      <c r="E49" s="575">
        <v>0</v>
      </c>
      <c r="F49" s="576">
        <f t="shared" si="2"/>
        <v>0</v>
      </c>
    </row>
    <row r="50" spans="1:6" ht="12.75">
      <c r="A50" s="573">
        <v>5</v>
      </c>
      <c r="B50" s="574"/>
      <c r="C50" s="575">
        <v>0</v>
      </c>
      <c r="D50" s="575">
        <v>0</v>
      </c>
      <c r="E50" s="575">
        <v>0</v>
      </c>
      <c r="F50" s="576">
        <f t="shared" si="2"/>
        <v>0</v>
      </c>
    </row>
    <row r="51" spans="1:6" ht="12.75">
      <c r="A51" s="573">
        <v>6</v>
      </c>
      <c r="B51" s="574"/>
      <c r="C51" s="575">
        <v>0</v>
      </c>
      <c r="D51" s="575">
        <v>0</v>
      </c>
      <c r="E51" s="575">
        <v>0</v>
      </c>
      <c r="F51" s="576">
        <f t="shared" si="2"/>
        <v>0</v>
      </c>
    </row>
    <row r="52" spans="1:6" ht="12.75">
      <c r="A52" s="573">
        <v>7</v>
      </c>
      <c r="B52" s="574"/>
      <c r="C52" s="575">
        <v>0</v>
      </c>
      <c r="D52" s="575">
        <v>0</v>
      </c>
      <c r="E52" s="575">
        <v>0</v>
      </c>
      <c r="F52" s="576">
        <f t="shared" si="2"/>
        <v>0</v>
      </c>
    </row>
    <row r="53" spans="1:6" ht="12.75">
      <c r="A53" s="573">
        <v>8</v>
      </c>
      <c r="B53" s="574"/>
      <c r="C53" s="575">
        <v>0</v>
      </c>
      <c r="D53" s="575">
        <v>0</v>
      </c>
      <c r="E53" s="575">
        <v>0</v>
      </c>
      <c r="F53" s="576">
        <f t="shared" si="2"/>
        <v>0</v>
      </c>
    </row>
    <row r="54" spans="1:6" ht="12.75">
      <c r="A54" s="573">
        <v>9</v>
      </c>
      <c r="B54" s="574"/>
      <c r="C54" s="575">
        <v>0</v>
      </c>
      <c r="D54" s="575">
        <v>0</v>
      </c>
      <c r="E54" s="575">
        <v>0</v>
      </c>
      <c r="F54" s="576">
        <f t="shared" si="2"/>
        <v>0</v>
      </c>
    </row>
    <row r="55" spans="1:6" ht="12.75">
      <c r="A55" s="573">
        <v>10</v>
      </c>
      <c r="B55" s="574"/>
      <c r="C55" s="575">
        <v>0</v>
      </c>
      <c r="D55" s="575">
        <v>0</v>
      </c>
      <c r="E55" s="575">
        <v>0</v>
      </c>
      <c r="F55" s="576">
        <f t="shared" si="2"/>
        <v>0</v>
      </c>
    </row>
    <row r="56" spans="1:6" ht="12.75">
      <c r="A56" s="573">
        <v>11</v>
      </c>
      <c r="B56" s="574"/>
      <c r="C56" s="575">
        <v>0</v>
      </c>
      <c r="D56" s="575">
        <v>0</v>
      </c>
      <c r="E56" s="575">
        <v>0</v>
      </c>
      <c r="F56" s="576">
        <f t="shared" si="2"/>
        <v>0</v>
      </c>
    </row>
    <row r="57" spans="1:6" ht="12.75">
      <c r="A57" s="573">
        <v>12</v>
      </c>
      <c r="B57" s="574"/>
      <c r="C57" s="575">
        <v>0</v>
      </c>
      <c r="D57" s="575">
        <v>0</v>
      </c>
      <c r="E57" s="575">
        <v>0</v>
      </c>
      <c r="F57" s="576">
        <f t="shared" si="2"/>
        <v>0</v>
      </c>
    </row>
    <row r="58" spans="1:6" ht="12.75">
      <c r="A58" s="573">
        <v>13</v>
      </c>
      <c r="B58" s="574"/>
      <c r="C58" s="575">
        <v>0</v>
      </c>
      <c r="D58" s="575">
        <v>0</v>
      </c>
      <c r="E58" s="575">
        <v>0</v>
      </c>
      <c r="F58" s="576">
        <f t="shared" si="2"/>
        <v>0</v>
      </c>
    </row>
    <row r="59" spans="1:6" ht="12" customHeight="1">
      <c r="A59" s="573">
        <v>14</v>
      </c>
      <c r="B59" s="574"/>
      <c r="C59" s="575">
        <v>0</v>
      </c>
      <c r="D59" s="575">
        <v>0</v>
      </c>
      <c r="E59" s="575">
        <v>0</v>
      </c>
      <c r="F59" s="576">
        <f t="shared" si="2"/>
        <v>0</v>
      </c>
    </row>
    <row r="60" spans="1:6" ht="12.75">
      <c r="A60" s="573">
        <v>15</v>
      </c>
      <c r="B60" s="574"/>
      <c r="C60" s="575">
        <v>0</v>
      </c>
      <c r="D60" s="575">
        <v>0</v>
      </c>
      <c r="E60" s="575">
        <v>0</v>
      </c>
      <c r="F60" s="576">
        <f t="shared" si="2"/>
        <v>0</v>
      </c>
    </row>
    <row r="61" spans="1:16" ht="12" customHeight="1">
      <c r="A61" s="577" t="s">
        <v>599</v>
      </c>
      <c r="B61" s="578" t="s">
        <v>834</v>
      </c>
      <c r="C61" s="572">
        <f>SUM(C46:C60)</f>
        <v>0</v>
      </c>
      <c r="D61" s="572"/>
      <c r="E61" s="572">
        <f>SUM(E46:E60)</f>
        <v>0</v>
      </c>
      <c r="F61" s="579">
        <f>SUM(F46:F60)</f>
        <v>0</v>
      </c>
      <c r="G61" s="580"/>
      <c r="H61" s="580"/>
      <c r="I61" s="580"/>
      <c r="J61" s="580"/>
      <c r="K61" s="580"/>
      <c r="L61" s="580"/>
      <c r="M61" s="580"/>
      <c r="N61" s="580"/>
      <c r="O61" s="580"/>
      <c r="P61" s="580"/>
    </row>
    <row r="62" spans="1:6" ht="18.75" customHeight="1">
      <c r="A62" s="573" t="s">
        <v>835</v>
      </c>
      <c r="B62" s="581"/>
      <c r="C62" s="572"/>
      <c r="D62" s="572"/>
      <c r="E62" s="572"/>
      <c r="F62" s="579"/>
    </row>
    <row r="63" spans="1:6" ht="12.75">
      <c r="A63" s="573" t="s">
        <v>542</v>
      </c>
      <c r="B63" s="581"/>
      <c r="C63" s="575">
        <v>0</v>
      </c>
      <c r="D63" s="575">
        <v>0</v>
      </c>
      <c r="E63" s="575">
        <v>0</v>
      </c>
      <c r="F63" s="576">
        <f>C63-E63</f>
        <v>0</v>
      </c>
    </row>
    <row r="64" spans="1:6" ht="12.75">
      <c r="A64" s="573" t="s">
        <v>545</v>
      </c>
      <c r="B64" s="581"/>
      <c r="C64" s="575">
        <v>0</v>
      </c>
      <c r="D64" s="575">
        <v>0</v>
      </c>
      <c r="E64" s="575">
        <v>0</v>
      </c>
      <c r="F64" s="576">
        <f aca="true" t="shared" si="3" ref="F64:F77">C64-E64</f>
        <v>0</v>
      </c>
    </row>
    <row r="65" spans="1:6" ht="12.75">
      <c r="A65" s="573" t="s">
        <v>548</v>
      </c>
      <c r="B65" s="581"/>
      <c r="C65" s="575">
        <v>0</v>
      </c>
      <c r="D65" s="575">
        <v>0</v>
      </c>
      <c r="E65" s="575">
        <v>0</v>
      </c>
      <c r="F65" s="576">
        <f t="shared" si="3"/>
        <v>0</v>
      </c>
    </row>
    <row r="66" spans="1:6" ht="12.75">
      <c r="A66" s="573" t="s">
        <v>551</v>
      </c>
      <c r="B66" s="581"/>
      <c r="C66" s="575">
        <v>0</v>
      </c>
      <c r="D66" s="575">
        <v>0</v>
      </c>
      <c r="E66" s="575">
        <v>0</v>
      </c>
      <c r="F66" s="576">
        <f t="shared" si="3"/>
        <v>0</v>
      </c>
    </row>
    <row r="67" spans="1:6" ht="12.75">
      <c r="A67" s="573">
        <v>5</v>
      </c>
      <c r="B67" s="574"/>
      <c r="C67" s="575">
        <v>0</v>
      </c>
      <c r="D67" s="575">
        <v>0</v>
      </c>
      <c r="E67" s="575">
        <v>0</v>
      </c>
      <c r="F67" s="576">
        <f t="shared" si="3"/>
        <v>0</v>
      </c>
    </row>
    <row r="68" spans="1:6" ht="12.75">
      <c r="A68" s="573">
        <v>6</v>
      </c>
      <c r="B68" s="574"/>
      <c r="C68" s="575">
        <v>0</v>
      </c>
      <c r="D68" s="575">
        <v>0</v>
      </c>
      <c r="E68" s="575">
        <v>0</v>
      </c>
      <c r="F68" s="576">
        <f t="shared" si="3"/>
        <v>0</v>
      </c>
    </row>
    <row r="69" spans="1:6" ht="12.75">
      <c r="A69" s="573">
        <v>7</v>
      </c>
      <c r="B69" s="574"/>
      <c r="C69" s="575">
        <v>0</v>
      </c>
      <c r="D69" s="575">
        <v>0</v>
      </c>
      <c r="E69" s="575">
        <v>0</v>
      </c>
      <c r="F69" s="576">
        <f t="shared" si="3"/>
        <v>0</v>
      </c>
    </row>
    <row r="70" spans="1:6" ht="12.75">
      <c r="A70" s="573">
        <v>8</v>
      </c>
      <c r="B70" s="574"/>
      <c r="C70" s="575">
        <v>0</v>
      </c>
      <c r="D70" s="575">
        <v>0</v>
      </c>
      <c r="E70" s="575">
        <v>0</v>
      </c>
      <c r="F70" s="576">
        <f t="shared" si="3"/>
        <v>0</v>
      </c>
    </row>
    <row r="71" spans="1:6" ht="12.75">
      <c r="A71" s="573">
        <v>9</v>
      </c>
      <c r="B71" s="574"/>
      <c r="C71" s="575">
        <v>0</v>
      </c>
      <c r="D71" s="575">
        <v>0</v>
      </c>
      <c r="E71" s="575">
        <v>0</v>
      </c>
      <c r="F71" s="576">
        <f t="shared" si="3"/>
        <v>0</v>
      </c>
    </row>
    <row r="72" spans="1:6" ht="12.75">
      <c r="A72" s="573">
        <v>10</v>
      </c>
      <c r="B72" s="574"/>
      <c r="C72" s="575">
        <v>0</v>
      </c>
      <c r="D72" s="575">
        <v>0</v>
      </c>
      <c r="E72" s="575">
        <v>0</v>
      </c>
      <c r="F72" s="576">
        <f t="shared" si="3"/>
        <v>0</v>
      </c>
    </row>
    <row r="73" spans="1:6" ht="12.75">
      <c r="A73" s="573">
        <v>11</v>
      </c>
      <c r="B73" s="574"/>
      <c r="C73" s="575">
        <v>0</v>
      </c>
      <c r="D73" s="575">
        <v>0</v>
      </c>
      <c r="E73" s="575">
        <v>0</v>
      </c>
      <c r="F73" s="576">
        <f t="shared" si="3"/>
        <v>0</v>
      </c>
    </row>
    <row r="74" spans="1:6" ht="12.75">
      <c r="A74" s="573">
        <v>12</v>
      </c>
      <c r="B74" s="574"/>
      <c r="C74" s="575">
        <v>0</v>
      </c>
      <c r="D74" s="575">
        <v>0</v>
      </c>
      <c r="E74" s="575">
        <v>0</v>
      </c>
      <c r="F74" s="576">
        <f t="shared" si="3"/>
        <v>0</v>
      </c>
    </row>
    <row r="75" spans="1:6" ht="12.75">
      <c r="A75" s="573">
        <v>13</v>
      </c>
      <c r="B75" s="574"/>
      <c r="C75" s="575">
        <v>0</v>
      </c>
      <c r="D75" s="575">
        <v>0</v>
      </c>
      <c r="E75" s="575">
        <v>0</v>
      </c>
      <c r="F75" s="576">
        <f t="shared" si="3"/>
        <v>0</v>
      </c>
    </row>
    <row r="76" spans="1:6" ht="12" customHeight="1">
      <c r="A76" s="573">
        <v>14</v>
      </c>
      <c r="B76" s="574"/>
      <c r="C76" s="575">
        <v>0</v>
      </c>
      <c r="D76" s="575">
        <v>0</v>
      </c>
      <c r="E76" s="575">
        <v>0</v>
      </c>
      <c r="F76" s="576">
        <f t="shared" si="3"/>
        <v>0</v>
      </c>
    </row>
    <row r="77" spans="1:6" ht="12.75">
      <c r="A77" s="573">
        <v>15</v>
      </c>
      <c r="B77" s="574"/>
      <c r="C77" s="575">
        <v>0</v>
      </c>
      <c r="D77" s="575">
        <v>0</v>
      </c>
      <c r="E77" s="575">
        <v>0</v>
      </c>
      <c r="F77" s="576">
        <f t="shared" si="3"/>
        <v>0</v>
      </c>
    </row>
    <row r="78" spans="1:16" ht="14.25" customHeight="1">
      <c r="A78" s="577" t="s">
        <v>836</v>
      </c>
      <c r="B78" s="578" t="s">
        <v>837</v>
      </c>
      <c r="C78" s="572">
        <f>SUM(C63:C77)</f>
        <v>0</v>
      </c>
      <c r="D78" s="572"/>
      <c r="E78" s="572">
        <f>SUM(E63:E77)</f>
        <v>0</v>
      </c>
      <c r="F78" s="579">
        <f>SUM(F63:F77)</f>
        <v>0</v>
      </c>
      <c r="G78" s="580"/>
      <c r="H78" s="580"/>
      <c r="I78" s="580"/>
      <c r="J78" s="580"/>
      <c r="K78" s="580"/>
      <c r="L78" s="580"/>
      <c r="M78" s="580"/>
      <c r="N78" s="580"/>
      <c r="O78" s="580"/>
      <c r="P78" s="580"/>
    </row>
    <row r="79" spans="1:16" ht="20.25" customHeight="1">
      <c r="A79" s="582" t="s">
        <v>838</v>
      </c>
      <c r="B79" s="578" t="s">
        <v>839</v>
      </c>
      <c r="C79" s="572">
        <f>C78+C61+C44+C27</f>
        <v>0</v>
      </c>
      <c r="D79" s="572"/>
      <c r="E79" s="572">
        <f>E78+E61+E44+E27</f>
        <v>0</v>
      </c>
      <c r="F79" s="579">
        <f>F78+F61+F44+F27</f>
        <v>0</v>
      </c>
      <c r="G79" s="580"/>
      <c r="H79" s="580"/>
      <c r="I79" s="580"/>
      <c r="J79" s="580"/>
      <c r="K79" s="580"/>
      <c r="L79" s="580"/>
      <c r="M79" s="580"/>
      <c r="N79" s="580"/>
      <c r="O79" s="580"/>
      <c r="P79" s="580"/>
    </row>
    <row r="80" spans="1:6" ht="15" customHeight="1">
      <c r="A80" s="570" t="s">
        <v>840</v>
      </c>
      <c r="B80" s="578"/>
      <c r="C80" s="572"/>
      <c r="D80" s="572"/>
      <c r="E80" s="572"/>
      <c r="F80" s="579"/>
    </row>
    <row r="81" spans="1:6" ht="14.25" customHeight="1">
      <c r="A81" s="573" t="s">
        <v>827</v>
      </c>
      <c r="B81" s="581"/>
      <c r="C81" s="572"/>
      <c r="D81" s="572"/>
      <c r="E81" s="572"/>
      <c r="F81" s="579"/>
    </row>
    <row r="82" spans="1:6" ht="12.75">
      <c r="A82" s="573" t="s">
        <v>828</v>
      </c>
      <c r="B82" s="581"/>
      <c r="C82" s="575">
        <v>0</v>
      </c>
      <c r="D82" s="575">
        <v>0</v>
      </c>
      <c r="E82" s="575">
        <v>0</v>
      </c>
      <c r="F82" s="576">
        <f>C82-E82</f>
        <v>0</v>
      </c>
    </row>
    <row r="83" spans="1:6" ht="12.75">
      <c r="A83" s="573" t="s">
        <v>829</v>
      </c>
      <c r="B83" s="581"/>
      <c r="C83" s="575">
        <v>0</v>
      </c>
      <c r="D83" s="575">
        <v>0</v>
      </c>
      <c r="E83" s="575">
        <v>0</v>
      </c>
      <c r="F83" s="576">
        <f aca="true" t="shared" si="4" ref="F83:F96">C83-E83</f>
        <v>0</v>
      </c>
    </row>
    <row r="84" spans="1:6" ht="12.75">
      <c r="A84" s="573" t="s">
        <v>548</v>
      </c>
      <c r="B84" s="581"/>
      <c r="C84" s="575">
        <v>0</v>
      </c>
      <c r="D84" s="575">
        <v>0</v>
      </c>
      <c r="E84" s="575">
        <v>0</v>
      </c>
      <c r="F84" s="576">
        <f t="shared" si="4"/>
        <v>0</v>
      </c>
    </row>
    <row r="85" spans="1:6" ht="12.75">
      <c r="A85" s="573" t="s">
        <v>551</v>
      </c>
      <c r="B85" s="581"/>
      <c r="C85" s="575">
        <v>0</v>
      </c>
      <c r="D85" s="575">
        <v>0</v>
      </c>
      <c r="E85" s="575">
        <v>0</v>
      </c>
      <c r="F85" s="576">
        <f t="shared" si="4"/>
        <v>0</v>
      </c>
    </row>
    <row r="86" spans="1:6" ht="12.75">
      <c r="A86" s="573">
        <v>5</v>
      </c>
      <c r="B86" s="574"/>
      <c r="C86" s="575">
        <v>0</v>
      </c>
      <c r="D86" s="575">
        <v>0</v>
      </c>
      <c r="E86" s="575">
        <v>0</v>
      </c>
      <c r="F86" s="576">
        <f t="shared" si="4"/>
        <v>0</v>
      </c>
    </row>
    <row r="87" spans="1:6" ht="12.75">
      <c r="A87" s="573">
        <v>6</v>
      </c>
      <c r="B87" s="574"/>
      <c r="C87" s="575">
        <v>0</v>
      </c>
      <c r="D87" s="575">
        <v>0</v>
      </c>
      <c r="E87" s="575">
        <v>0</v>
      </c>
      <c r="F87" s="576">
        <f t="shared" si="4"/>
        <v>0</v>
      </c>
    </row>
    <row r="88" spans="1:6" ht="12.75">
      <c r="A88" s="573">
        <v>7</v>
      </c>
      <c r="B88" s="574"/>
      <c r="C88" s="575">
        <v>0</v>
      </c>
      <c r="D88" s="575">
        <v>0</v>
      </c>
      <c r="E88" s="575">
        <v>0</v>
      </c>
      <c r="F88" s="576">
        <f t="shared" si="4"/>
        <v>0</v>
      </c>
    </row>
    <row r="89" spans="1:6" ht="12.75">
      <c r="A89" s="573">
        <v>8</v>
      </c>
      <c r="B89" s="574"/>
      <c r="C89" s="575">
        <v>0</v>
      </c>
      <c r="D89" s="575">
        <v>0</v>
      </c>
      <c r="E89" s="575">
        <v>0</v>
      </c>
      <c r="F89" s="576">
        <f t="shared" si="4"/>
        <v>0</v>
      </c>
    </row>
    <row r="90" spans="1:6" ht="12" customHeight="1">
      <c r="A90" s="573">
        <v>9</v>
      </c>
      <c r="B90" s="574"/>
      <c r="C90" s="575">
        <v>0</v>
      </c>
      <c r="D90" s="575">
        <v>0</v>
      </c>
      <c r="E90" s="575">
        <v>0</v>
      </c>
      <c r="F90" s="576">
        <f t="shared" si="4"/>
        <v>0</v>
      </c>
    </row>
    <row r="91" spans="1:6" ht="12.75">
      <c r="A91" s="573">
        <v>10</v>
      </c>
      <c r="B91" s="574"/>
      <c r="C91" s="575">
        <v>0</v>
      </c>
      <c r="D91" s="575">
        <v>0</v>
      </c>
      <c r="E91" s="575">
        <v>0</v>
      </c>
      <c r="F91" s="576">
        <f t="shared" si="4"/>
        <v>0</v>
      </c>
    </row>
    <row r="92" spans="1:6" ht="12.75">
      <c r="A92" s="573">
        <v>11</v>
      </c>
      <c r="B92" s="574"/>
      <c r="C92" s="575">
        <v>0</v>
      </c>
      <c r="D92" s="575">
        <v>0</v>
      </c>
      <c r="E92" s="575">
        <v>0</v>
      </c>
      <c r="F92" s="576">
        <f t="shared" si="4"/>
        <v>0</v>
      </c>
    </row>
    <row r="93" spans="1:6" ht="12.75">
      <c r="A93" s="573">
        <v>12</v>
      </c>
      <c r="B93" s="574"/>
      <c r="C93" s="575">
        <v>0</v>
      </c>
      <c r="D93" s="575">
        <v>0</v>
      </c>
      <c r="E93" s="575">
        <v>0</v>
      </c>
      <c r="F93" s="576">
        <f t="shared" si="4"/>
        <v>0</v>
      </c>
    </row>
    <row r="94" spans="1:6" ht="12.75">
      <c r="A94" s="573">
        <v>13</v>
      </c>
      <c r="B94" s="574"/>
      <c r="C94" s="575">
        <v>0</v>
      </c>
      <c r="D94" s="575">
        <v>0</v>
      </c>
      <c r="E94" s="575">
        <v>0</v>
      </c>
      <c r="F94" s="576">
        <f t="shared" si="4"/>
        <v>0</v>
      </c>
    </row>
    <row r="95" spans="1:6" ht="12" customHeight="1">
      <c r="A95" s="573">
        <v>14</v>
      </c>
      <c r="B95" s="574"/>
      <c r="C95" s="575">
        <v>0</v>
      </c>
      <c r="D95" s="575">
        <v>0</v>
      </c>
      <c r="E95" s="575">
        <v>0</v>
      </c>
      <c r="F95" s="576">
        <f t="shared" si="4"/>
        <v>0</v>
      </c>
    </row>
    <row r="96" spans="1:6" ht="12.75">
      <c r="A96" s="573">
        <v>15</v>
      </c>
      <c r="B96" s="574"/>
      <c r="C96" s="575">
        <v>0</v>
      </c>
      <c r="D96" s="575">
        <v>0</v>
      </c>
      <c r="E96" s="575">
        <v>0</v>
      </c>
      <c r="F96" s="576">
        <f t="shared" si="4"/>
        <v>0</v>
      </c>
    </row>
    <row r="97" spans="1:16" ht="15" customHeight="1">
      <c r="A97" s="577" t="s">
        <v>563</v>
      </c>
      <c r="B97" s="578" t="s">
        <v>841</v>
      </c>
      <c r="C97" s="572">
        <f>SUM(C82:C96)</f>
        <v>0</v>
      </c>
      <c r="D97" s="572"/>
      <c r="E97" s="572">
        <f>SUM(E82:E96)</f>
        <v>0</v>
      </c>
      <c r="F97" s="579">
        <f>SUM(F82:F96)</f>
        <v>0</v>
      </c>
      <c r="G97" s="580"/>
      <c r="H97" s="580"/>
      <c r="I97" s="580"/>
      <c r="J97" s="580"/>
      <c r="K97" s="580"/>
      <c r="L97" s="580"/>
      <c r="M97" s="580"/>
      <c r="N97" s="580"/>
      <c r="O97" s="580"/>
      <c r="P97" s="580"/>
    </row>
    <row r="98" spans="1:6" ht="15.75" customHeight="1">
      <c r="A98" s="573" t="s">
        <v>831</v>
      </c>
      <c r="B98" s="581"/>
      <c r="C98" s="572"/>
      <c r="D98" s="572"/>
      <c r="E98" s="572"/>
      <c r="F98" s="579"/>
    </row>
    <row r="99" spans="1:6" ht="12.75">
      <c r="A99" s="573" t="s">
        <v>542</v>
      </c>
      <c r="B99" s="581"/>
      <c r="C99" s="575">
        <v>0</v>
      </c>
      <c r="D99" s="575">
        <v>0</v>
      </c>
      <c r="E99" s="575">
        <v>0</v>
      </c>
      <c r="F99" s="576">
        <f>C99-E99</f>
        <v>0</v>
      </c>
    </row>
    <row r="100" spans="1:6" ht="12.75">
      <c r="A100" s="573" t="s">
        <v>545</v>
      </c>
      <c r="B100" s="581"/>
      <c r="C100" s="575">
        <v>0</v>
      </c>
      <c r="D100" s="575">
        <v>0</v>
      </c>
      <c r="E100" s="575">
        <v>0</v>
      </c>
      <c r="F100" s="576">
        <f aca="true" t="shared" si="5" ref="F100:F113">C100-E100</f>
        <v>0</v>
      </c>
    </row>
    <row r="101" spans="1:6" ht="12.75">
      <c r="A101" s="573" t="s">
        <v>548</v>
      </c>
      <c r="B101" s="581"/>
      <c r="C101" s="575">
        <v>0</v>
      </c>
      <c r="D101" s="575">
        <v>0</v>
      </c>
      <c r="E101" s="575">
        <v>0</v>
      </c>
      <c r="F101" s="576">
        <f t="shared" si="5"/>
        <v>0</v>
      </c>
    </row>
    <row r="102" spans="1:6" ht="12.75">
      <c r="A102" s="573" t="s">
        <v>551</v>
      </c>
      <c r="B102" s="581"/>
      <c r="C102" s="575">
        <v>0</v>
      </c>
      <c r="D102" s="575">
        <v>0</v>
      </c>
      <c r="E102" s="575">
        <v>0</v>
      </c>
      <c r="F102" s="576">
        <f t="shared" si="5"/>
        <v>0</v>
      </c>
    </row>
    <row r="103" spans="1:6" ht="12.75">
      <c r="A103" s="573">
        <v>5</v>
      </c>
      <c r="B103" s="574"/>
      <c r="C103" s="575">
        <v>0</v>
      </c>
      <c r="D103" s="575">
        <v>0</v>
      </c>
      <c r="E103" s="575">
        <v>0</v>
      </c>
      <c r="F103" s="576">
        <f t="shared" si="5"/>
        <v>0</v>
      </c>
    </row>
    <row r="104" spans="1:6" ht="12.75">
      <c r="A104" s="573">
        <v>6</v>
      </c>
      <c r="B104" s="574"/>
      <c r="C104" s="575">
        <v>0</v>
      </c>
      <c r="D104" s="575">
        <v>0</v>
      </c>
      <c r="E104" s="575">
        <v>0</v>
      </c>
      <c r="F104" s="576">
        <f t="shared" si="5"/>
        <v>0</v>
      </c>
    </row>
    <row r="105" spans="1:6" ht="12.75">
      <c r="A105" s="573">
        <v>7</v>
      </c>
      <c r="B105" s="574"/>
      <c r="C105" s="575">
        <v>0</v>
      </c>
      <c r="D105" s="575">
        <v>0</v>
      </c>
      <c r="E105" s="575">
        <v>0</v>
      </c>
      <c r="F105" s="576">
        <f t="shared" si="5"/>
        <v>0</v>
      </c>
    </row>
    <row r="106" spans="1:6" ht="12.75">
      <c r="A106" s="573">
        <v>8</v>
      </c>
      <c r="B106" s="574"/>
      <c r="C106" s="575">
        <v>0</v>
      </c>
      <c r="D106" s="575">
        <v>0</v>
      </c>
      <c r="E106" s="575">
        <v>0</v>
      </c>
      <c r="F106" s="576">
        <f t="shared" si="5"/>
        <v>0</v>
      </c>
    </row>
    <row r="107" spans="1:6" ht="12" customHeight="1">
      <c r="A107" s="573">
        <v>9</v>
      </c>
      <c r="B107" s="574"/>
      <c r="C107" s="575">
        <v>0</v>
      </c>
      <c r="D107" s="575">
        <v>0</v>
      </c>
      <c r="E107" s="575">
        <v>0</v>
      </c>
      <c r="F107" s="576">
        <f t="shared" si="5"/>
        <v>0</v>
      </c>
    </row>
    <row r="108" spans="1:6" ht="12.75">
      <c r="A108" s="573">
        <v>10</v>
      </c>
      <c r="B108" s="574"/>
      <c r="C108" s="575">
        <v>0</v>
      </c>
      <c r="D108" s="575">
        <v>0</v>
      </c>
      <c r="E108" s="575">
        <v>0</v>
      </c>
      <c r="F108" s="576">
        <f t="shared" si="5"/>
        <v>0</v>
      </c>
    </row>
    <row r="109" spans="1:6" ht="12.75">
      <c r="A109" s="573">
        <v>11</v>
      </c>
      <c r="B109" s="574"/>
      <c r="C109" s="575">
        <v>0</v>
      </c>
      <c r="D109" s="575">
        <v>0</v>
      </c>
      <c r="E109" s="575">
        <v>0</v>
      </c>
      <c r="F109" s="576">
        <f t="shared" si="5"/>
        <v>0</v>
      </c>
    </row>
    <row r="110" spans="1:6" ht="12.75">
      <c r="A110" s="573">
        <v>12</v>
      </c>
      <c r="B110" s="574"/>
      <c r="C110" s="575">
        <v>0</v>
      </c>
      <c r="D110" s="575">
        <v>0</v>
      </c>
      <c r="E110" s="575">
        <v>0</v>
      </c>
      <c r="F110" s="576">
        <f t="shared" si="5"/>
        <v>0</v>
      </c>
    </row>
    <row r="111" spans="1:6" ht="12.75">
      <c r="A111" s="573">
        <v>13</v>
      </c>
      <c r="B111" s="574"/>
      <c r="C111" s="575">
        <v>0</v>
      </c>
      <c r="D111" s="575">
        <v>0</v>
      </c>
      <c r="E111" s="575">
        <v>0</v>
      </c>
      <c r="F111" s="576">
        <f t="shared" si="5"/>
        <v>0</v>
      </c>
    </row>
    <row r="112" spans="1:6" ht="12" customHeight="1">
      <c r="A112" s="573">
        <v>14</v>
      </c>
      <c r="B112" s="574"/>
      <c r="C112" s="575">
        <v>0</v>
      </c>
      <c r="D112" s="575">
        <v>0</v>
      </c>
      <c r="E112" s="575">
        <v>0</v>
      </c>
      <c r="F112" s="576">
        <f t="shared" si="5"/>
        <v>0</v>
      </c>
    </row>
    <row r="113" spans="1:6" ht="12.75">
      <c r="A113" s="573">
        <v>15</v>
      </c>
      <c r="B113" s="574"/>
      <c r="C113" s="575">
        <v>0</v>
      </c>
      <c r="D113" s="575">
        <v>0</v>
      </c>
      <c r="E113" s="575">
        <v>0</v>
      </c>
      <c r="F113" s="576">
        <f t="shared" si="5"/>
        <v>0</v>
      </c>
    </row>
    <row r="114" spans="1:16" ht="11.25" customHeight="1">
      <c r="A114" s="577" t="s">
        <v>580</v>
      </c>
      <c r="B114" s="578" t="s">
        <v>842</v>
      </c>
      <c r="C114" s="572">
        <f>SUM(C99:C113)</f>
        <v>0</v>
      </c>
      <c r="D114" s="572"/>
      <c r="E114" s="572">
        <f>SUM(E99:E113)</f>
        <v>0</v>
      </c>
      <c r="F114" s="579">
        <f>SUM(F99:F113)</f>
        <v>0</v>
      </c>
      <c r="G114" s="580"/>
      <c r="H114" s="580"/>
      <c r="I114" s="580"/>
      <c r="J114" s="580"/>
      <c r="K114" s="580"/>
      <c r="L114" s="580"/>
      <c r="M114" s="580"/>
      <c r="N114" s="580"/>
      <c r="O114" s="580"/>
      <c r="P114" s="580"/>
    </row>
    <row r="115" spans="1:6" ht="15" customHeight="1">
      <c r="A115" s="573" t="s">
        <v>833</v>
      </c>
      <c r="B115" s="581"/>
      <c r="C115" s="572"/>
      <c r="D115" s="572"/>
      <c r="E115" s="572"/>
      <c r="F115" s="579"/>
    </row>
    <row r="116" spans="1:6" ht="12.75">
      <c r="A116" s="573" t="s">
        <v>542</v>
      </c>
      <c r="B116" s="581"/>
      <c r="C116" s="575">
        <v>0</v>
      </c>
      <c r="D116" s="575">
        <v>0</v>
      </c>
      <c r="E116" s="575">
        <v>0</v>
      </c>
      <c r="F116" s="576">
        <f>C116-E116</f>
        <v>0</v>
      </c>
    </row>
    <row r="117" spans="1:6" ht="12.75">
      <c r="A117" s="573" t="s">
        <v>545</v>
      </c>
      <c r="B117" s="581"/>
      <c r="C117" s="575">
        <v>0</v>
      </c>
      <c r="D117" s="575">
        <v>0</v>
      </c>
      <c r="E117" s="575">
        <v>0</v>
      </c>
      <c r="F117" s="576">
        <f aca="true" t="shared" si="6" ref="F117:F130">C117-E117</f>
        <v>0</v>
      </c>
    </row>
    <row r="118" spans="1:6" ht="12.75">
      <c r="A118" s="573" t="s">
        <v>548</v>
      </c>
      <c r="B118" s="581"/>
      <c r="C118" s="575">
        <v>0</v>
      </c>
      <c r="D118" s="575">
        <v>0</v>
      </c>
      <c r="E118" s="575">
        <v>0</v>
      </c>
      <c r="F118" s="576">
        <f t="shared" si="6"/>
        <v>0</v>
      </c>
    </row>
    <row r="119" spans="1:6" ht="12.75">
      <c r="A119" s="573" t="s">
        <v>551</v>
      </c>
      <c r="B119" s="581"/>
      <c r="C119" s="575">
        <v>0</v>
      </c>
      <c r="D119" s="575">
        <v>0</v>
      </c>
      <c r="E119" s="575">
        <v>0</v>
      </c>
      <c r="F119" s="576">
        <f t="shared" si="6"/>
        <v>0</v>
      </c>
    </row>
    <row r="120" spans="1:6" ht="12.75">
      <c r="A120" s="573">
        <v>5</v>
      </c>
      <c r="B120" s="574"/>
      <c r="C120" s="575">
        <v>0</v>
      </c>
      <c r="D120" s="575">
        <v>0</v>
      </c>
      <c r="E120" s="575">
        <v>0</v>
      </c>
      <c r="F120" s="576">
        <f t="shared" si="6"/>
        <v>0</v>
      </c>
    </row>
    <row r="121" spans="1:6" ht="12.75">
      <c r="A121" s="573">
        <v>6</v>
      </c>
      <c r="B121" s="574"/>
      <c r="C121" s="575">
        <v>0</v>
      </c>
      <c r="D121" s="575">
        <v>0</v>
      </c>
      <c r="E121" s="575">
        <v>0</v>
      </c>
      <c r="F121" s="576">
        <f t="shared" si="6"/>
        <v>0</v>
      </c>
    </row>
    <row r="122" spans="1:6" ht="12.75">
      <c r="A122" s="573">
        <v>7</v>
      </c>
      <c r="B122" s="574"/>
      <c r="C122" s="575">
        <v>0</v>
      </c>
      <c r="D122" s="575">
        <v>0</v>
      </c>
      <c r="E122" s="575">
        <v>0</v>
      </c>
      <c r="F122" s="576">
        <f t="shared" si="6"/>
        <v>0</v>
      </c>
    </row>
    <row r="123" spans="1:6" ht="12.75">
      <c r="A123" s="573">
        <v>8</v>
      </c>
      <c r="B123" s="574"/>
      <c r="C123" s="575">
        <v>0</v>
      </c>
      <c r="D123" s="575">
        <v>0</v>
      </c>
      <c r="E123" s="575">
        <v>0</v>
      </c>
      <c r="F123" s="576">
        <f t="shared" si="6"/>
        <v>0</v>
      </c>
    </row>
    <row r="124" spans="1:6" ht="12" customHeight="1">
      <c r="A124" s="573">
        <v>9</v>
      </c>
      <c r="B124" s="574"/>
      <c r="C124" s="575">
        <v>0</v>
      </c>
      <c r="D124" s="575">
        <v>0</v>
      </c>
      <c r="E124" s="575">
        <v>0</v>
      </c>
      <c r="F124" s="576">
        <f t="shared" si="6"/>
        <v>0</v>
      </c>
    </row>
    <row r="125" spans="1:6" ht="12.75">
      <c r="A125" s="573">
        <v>10</v>
      </c>
      <c r="B125" s="574"/>
      <c r="C125" s="575">
        <v>0</v>
      </c>
      <c r="D125" s="575">
        <v>0</v>
      </c>
      <c r="E125" s="575">
        <v>0</v>
      </c>
      <c r="F125" s="576">
        <f t="shared" si="6"/>
        <v>0</v>
      </c>
    </row>
    <row r="126" spans="1:6" ht="12.75">
      <c r="A126" s="573">
        <v>11</v>
      </c>
      <c r="B126" s="574"/>
      <c r="C126" s="575">
        <v>0</v>
      </c>
      <c r="D126" s="575">
        <v>0</v>
      </c>
      <c r="E126" s="575">
        <v>0</v>
      </c>
      <c r="F126" s="576">
        <f t="shared" si="6"/>
        <v>0</v>
      </c>
    </row>
    <row r="127" spans="1:6" ht="12.75">
      <c r="A127" s="573">
        <v>12</v>
      </c>
      <c r="B127" s="574"/>
      <c r="C127" s="575">
        <v>0</v>
      </c>
      <c r="D127" s="575">
        <v>0</v>
      </c>
      <c r="E127" s="575">
        <v>0</v>
      </c>
      <c r="F127" s="576">
        <f t="shared" si="6"/>
        <v>0</v>
      </c>
    </row>
    <row r="128" spans="1:6" ht="12.75">
      <c r="A128" s="573">
        <v>13</v>
      </c>
      <c r="B128" s="574"/>
      <c r="C128" s="575">
        <v>0</v>
      </c>
      <c r="D128" s="575">
        <v>0</v>
      </c>
      <c r="E128" s="575">
        <v>0</v>
      </c>
      <c r="F128" s="576">
        <f t="shared" si="6"/>
        <v>0</v>
      </c>
    </row>
    <row r="129" spans="1:6" ht="12" customHeight="1">
      <c r="A129" s="573">
        <v>14</v>
      </c>
      <c r="B129" s="574"/>
      <c r="C129" s="575">
        <v>0</v>
      </c>
      <c r="D129" s="575">
        <v>0</v>
      </c>
      <c r="E129" s="575">
        <v>0</v>
      </c>
      <c r="F129" s="576">
        <f t="shared" si="6"/>
        <v>0</v>
      </c>
    </row>
    <row r="130" spans="1:6" ht="12.75">
      <c r="A130" s="573">
        <v>15</v>
      </c>
      <c r="B130" s="574"/>
      <c r="C130" s="575">
        <v>0</v>
      </c>
      <c r="D130" s="575">
        <v>0</v>
      </c>
      <c r="E130" s="575">
        <v>0</v>
      </c>
      <c r="F130" s="576">
        <f t="shared" si="6"/>
        <v>0</v>
      </c>
    </row>
    <row r="131" spans="1:16" ht="15.75" customHeight="1">
      <c r="A131" s="577" t="s">
        <v>599</v>
      </c>
      <c r="B131" s="578" t="s">
        <v>843</v>
      </c>
      <c r="C131" s="572">
        <f>SUM(C116:C130)</f>
        <v>0</v>
      </c>
      <c r="D131" s="572"/>
      <c r="E131" s="572">
        <f>SUM(E116:E130)</f>
        <v>0</v>
      </c>
      <c r="F131" s="579">
        <f>SUM(F116:F130)</f>
        <v>0</v>
      </c>
      <c r="G131" s="580"/>
      <c r="H131" s="580"/>
      <c r="I131" s="580"/>
      <c r="J131" s="580"/>
      <c r="K131" s="580"/>
      <c r="L131" s="580"/>
      <c r="M131" s="580"/>
      <c r="N131" s="580"/>
      <c r="O131" s="580"/>
      <c r="P131" s="580"/>
    </row>
    <row r="132" spans="1:6" ht="12.75" customHeight="1">
      <c r="A132" s="573" t="s">
        <v>835</v>
      </c>
      <c r="B132" s="581"/>
      <c r="C132" s="572"/>
      <c r="D132" s="572"/>
      <c r="E132" s="572"/>
      <c r="F132" s="579"/>
    </row>
    <row r="133" spans="1:6" ht="12.75">
      <c r="A133" s="573" t="s">
        <v>542</v>
      </c>
      <c r="B133" s="581"/>
      <c r="C133" s="575">
        <v>0</v>
      </c>
      <c r="D133" s="575">
        <v>0</v>
      </c>
      <c r="E133" s="575">
        <v>0</v>
      </c>
      <c r="F133" s="576">
        <f>C133-E133</f>
        <v>0</v>
      </c>
    </row>
    <row r="134" spans="1:6" ht="12.75">
      <c r="A134" s="573" t="s">
        <v>545</v>
      </c>
      <c r="B134" s="581"/>
      <c r="C134" s="575">
        <v>0</v>
      </c>
      <c r="D134" s="575">
        <v>0</v>
      </c>
      <c r="E134" s="575">
        <v>0</v>
      </c>
      <c r="F134" s="576">
        <f aca="true" t="shared" si="7" ref="F134:F147">C134-E134</f>
        <v>0</v>
      </c>
    </row>
    <row r="135" spans="1:6" ht="12.75">
      <c r="A135" s="573" t="s">
        <v>548</v>
      </c>
      <c r="B135" s="581"/>
      <c r="C135" s="575">
        <v>0</v>
      </c>
      <c r="D135" s="575">
        <v>0</v>
      </c>
      <c r="E135" s="575">
        <v>0</v>
      </c>
      <c r="F135" s="576">
        <f t="shared" si="7"/>
        <v>0</v>
      </c>
    </row>
    <row r="136" spans="1:6" ht="12.75">
      <c r="A136" s="573" t="s">
        <v>551</v>
      </c>
      <c r="B136" s="581"/>
      <c r="C136" s="575">
        <v>0</v>
      </c>
      <c r="D136" s="575">
        <v>0</v>
      </c>
      <c r="E136" s="575">
        <v>0</v>
      </c>
      <c r="F136" s="576">
        <f t="shared" si="7"/>
        <v>0</v>
      </c>
    </row>
    <row r="137" spans="1:6" ht="12.75">
      <c r="A137" s="573">
        <v>5</v>
      </c>
      <c r="B137" s="574"/>
      <c r="C137" s="575">
        <v>0</v>
      </c>
      <c r="D137" s="575">
        <v>0</v>
      </c>
      <c r="E137" s="575">
        <v>0</v>
      </c>
      <c r="F137" s="576">
        <f t="shared" si="7"/>
        <v>0</v>
      </c>
    </row>
    <row r="138" spans="1:6" ht="12.75">
      <c r="A138" s="573">
        <v>6</v>
      </c>
      <c r="B138" s="574"/>
      <c r="C138" s="575">
        <v>0</v>
      </c>
      <c r="D138" s="575">
        <v>0</v>
      </c>
      <c r="E138" s="575">
        <v>0</v>
      </c>
      <c r="F138" s="576">
        <f t="shared" si="7"/>
        <v>0</v>
      </c>
    </row>
    <row r="139" spans="1:6" ht="12.75">
      <c r="A139" s="573">
        <v>7</v>
      </c>
      <c r="B139" s="574"/>
      <c r="C139" s="575">
        <v>0</v>
      </c>
      <c r="D139" s="575">
        <v>0</v>
      </c>
      <c r="E139" s="575">
        <v>0</v>
      </c>
      <c r="F139" s="576">
        <f t="shared" si="7"/>
        <v>0</v>
      </c>
    </row>
    <row r="140" spans="1:6" ht="12.75">
      <c r="A140" s="573">
        <v>8</v>
      </c>
      <c r="B140" s="574"/>
      <c r="C140" s="575">
        <v>0</v>
      </c>
      <c r="D140" s="575">
        <v>0</v>
      </c>
      <c r="E140" s="575">
        <v>0</v>
      </c>
      <c r="F140" s="576">
        <f t="shared" si="7"/>
        <v>0</v>
      </c>
    </row>
    <row r="141" spans="1:6" ht="12" customHeight="1">
      <c r="A141" s="573">
        <v>9</v>
      </c>
      <c r="B141" s="574"/>
      <c r="C141" s="575">
        <v>0</v>
      </c>
      <c r="D141" s="575">
        <v>0</v>
      </c>
      <c r="E141" s="575">
        <v>0</v>
      </c>
      <c r="F141" s="576">
        <f t="shared" si="7"/>
        <v>0</v>
      </c>
    </row>
    <row r="142" spans="1:6" ht="12.75">
      <c r="A142" s="573">
        <v>10</v>
      </c>
      <c r="B142" s="574"/>
      <c r="C142" s="575">
        <v>0</v>
      </c>
      <c r="D142" s="575">
        <v>0</v>
      </c>
      <c r="E142" s="575">
        <v>0</v>
      </c>
      <c r="F142" s="576">
        <f t="shared" si="7"/>
        <v>0</v>
      </c>
    </row>
    <row r="143" spans="1:6" ht="12.75">
      <c r="A143" s="573">
        <v>11</v>
      </c>
      <c r="B143" s="574"/>
      <c r="C143" s="575">
        <v>0</v>
      </c>
      <c r="D143" s="575">
        <v>0</v>
      </c>
      <c r="E143" s="575">
        <v>0</v>
      </c>
      <c r="F143" s="576">
        <f t="shared" si="7"/>
        <v>0</v>
      </c>
    </row>
    <row r="144" spans="1:6" ht="12.75">
      <c r="A144" s="573">
        <v>12</v>
      </c>
      <c r="B144" s="574"/>
      <c r="C144" s="575">
        <v>0</v>
      </c>
      <c r="D144" s="575">
        <v>0</v>
      </c>
      <c r="E144" s="575">
        <v>0</v>
      </c>
      <c r="F144" s="576">
        <f t="shared" si="7"/>
        <v>0</v>
      </c>
    </row>
    <row r="145" spans="1:6" ht="12.75">
      <c r="A145" s="573">
        <v>13</v>
      </c>
      <c r="B145" s="574"/>
      <c r="C145" s="575">
        <v>0</v>
      </c>
      <c r="D145" s="575">
        <v>0</v>
      </c>
      <c r="E145" s="575">
        <v>0</v>
      </c>
      <c r="F145" s="576">
        <f t="shared" si="7"/>
        <v>0</v>
      </c>
    </row>
    <row r="146" spans="1:6" ht="12" customHeight="1">
      <c r="A146" s="573">
        <v>14</v>
      </c>
      <c r="B146" s="574"/>
      <c r="C146" s="575">
        <v>0</v>
      </c>
      <c r="D146" s="575">
        <v>0</v>
      </c>
      <c r="E146" s="575">
        <v>0</v>
      </c>
      <c r="F146" s="576">
        <f t="shared" si="7"/>
        <v>0</v>
      </c>
    </row>
    <row r="147" spans="1:6" ht="12.75">
      <c r="A147" s="573">
        <v>15</v>
      </c>
      <c r="B147" s="574"/>
      <c r="C147" s="575">
        <v>0</v>
      </c>
      <c r="D147" s="575">
        <v>0</v>
      </c>
      <c r="E147" s="575">
        <v>0</v>
      </c>
      <c r="F147" s="576">
        <f t="shared" si="7"/>
        <v>0</v>
      </c>
    </row>
    <row r="148" spans="1:16" ht="17.25" customHeight="1">
      <c r="A148" s="577" t="s">
        <v>836</v>
      </c>
      <c r="B148" s="578" t="s">
        <v>844</v>
      </c>
      <c r="C148" s="572">
        <f>SUM(C133:C147)</f>
        <v>0</v>
      </c>
      <c r="D148" s="572"/>
      <c r="E148" s="572">
        <f>SUM(E133:E147)</f>
        <v>0</v>
      </c>
      <c r="F148" s="579">
        <f>SUM(F133:F147)</f>
        <v>0</v>
      </c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</row>
    <row r="149" spans="1:16" ht="19.5" customHeight="1">
      <c r="A149" s="582" t="s">
        <v>845</v>
      </c>
      <c r="B149" s="578" t="s">
        <v>846</v>
      </c>
      <c r="C149" s="572">
        <f>C148+C131+C114+C97</f>
        <v>0</v>
      </c>
      <c r="D149" s="572"/>
      <c r="E149" s="572">
        <f>E148+E131+E114+E97</f>
        <v>0</v>
      </c>
      <c r="F149" s="579">
        <f>F148+F131+F114+F97</f>
        <v>0</v>
      </c>
      <c r="G149" s="580"/>
      <c r="H149" s="580"/>
      <c r="I149" s="580"/>
      <c r="J149" s="580"/>
      <c r="K149" s="580"/>
      <c r="L149" s="580"/>
      <c r="M149" s="580"/>
      <c r="N149" s="580"/>
      <c r="O149" s="580"/>
      <c r="P149" s="580"/>
    </row>
    <row r="150" spans="1:6" ht="19.5" customHeight="1">
      <c r="A150" s="583"/>
      <c r="B150" s="584"/>
      <c r="C150" s="585"/>
      <c r="D150" s="585"/>
      <c r="E150" s="585"/>
      <c r="F150" s="585"/>
    </row>
    <row r="151" spans="1:6" ht="12.75">
      <c r="A151" s="482" t="s">
        <v>875</v>
      </c>
      <c r="B151" s="586"/>
      <c r="C151" s="600" t="s">
        <v>847</v>
      </c>
      <c r="D151" s="600"/>
      <c r="E151" s="600"/>
      <c r="F151" s="600"/>
    </row>
    <row r="152" spans="1:6" ht="12.75">
      <c r="A152" s="587"/>
      <c r="B152" s="588"/>
      <c r="C152" s="587" t="s">
        <v>863</v>
      </c>
      <c r="D152" s="587"/>
      <c r="E152" s="587"/>
      <c r="F152" s="587"/>
    </row>
    <row r="153" spans="1:6" ht="12.75">
      <c r="A153" s="587"/>
      <c r="B153" s="588"/>
      <c r="C153" s="600" t="s">
        <v>854</v>
      </c>
      <c r="D153" s="600"/>
      <c r="E153" s="600"/>
      <c r="F153" s="600"/>
    </row>
    <row r="154" spans="3:5" ht="12.75">
      <c r="C154" s="587" t="s">
        <v>864</v>
      </c>
      <c r="E154" s="587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2014-03-24T12:20:09Z</cp:lastPrinted>
  <dcterms:created xsi:type="dcterms:W3CDTF">2000-06-29T12:02:40Z</dcterms:created>
  <dcterms:modified xsi:type="dcterms:W3CDTF">2014-03-24T12:23:33Z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